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mc:AlternateContent xmlns:mc="http://schemas.openxmlformats.org/markup-compatibility/2006">
    <mc:Choice Requires="x15">
      <x15ac:absPath xmlns:x15ac="http://schemas.microsoft.com/office/spreadsheetml/2010/11/ac" url="D:\Documents\KOMRAD\Vodoopskrba projekti\HUM\"/>
    </mc:Choice>
  </mc:AlternateContent>
  <xr:revisionPtr revIDLastSave="0" documentId="13_ncr:1_{7EED0D2C-8C73-4EAD-B543-5B9EAD5D5B68}" xr6:coauthVersionLast="45" xr6:coauthVersionMax="45" xr10:uidLastSave="{00000000-0000-0000-0000-000000000000}"/>
  <bookViews>
    <workbookView xWindow="-120" yWindow="-120" windowWidth="29040" windowHeight="15840" tabRatio="926" activeTab="8" xr2:uid="{00000000-000D-0000-FFFF-FFFF00000000}"/>
  </bookViews>
  <sheets>
    <sheet name="T1-Pripremni radovi" sheetId="1" r:id="rId1"/>
    <sheet name="T2-Zemljani radovi" sheetId="2" r:id="rId2"/>
    <sheet name="T5-Odvodnja" sheetId="3" state="hidden" r:id="rId3"/>
    <sheet name="T3-AB radovi" sheetId="4" r:id="rId4"/>
    <sheet name="T4-Tesarski radovi" sheetId="5" r:id="rId5"/>
    <sheet name="T5-Zidarski radovi" sheetId="6" r:id="rId6"/>
    <sheet name="T6-Montažni radovi " sheetId="7" r:id="rId7"/>
    <sheet name="T7-Ostali radovi" sheetId="8" r:id="rId8"/>
    <sheet name="Rekapitulacija" sheetId="9" r:id="rId9"/>
    <sheet name="POMOĆ" sheetId="10" state="hidden" r:id="rId10"/>
  </sheets>
  <externalReferences>
    <externalReference r:id="rId11"/>
    <externalReference r:id="rId12"/>
  </externalReferences>
  <definedNames>
    <definedName name="DaNe" localSheetId="6">[1]POMOĆ!$C$3:$C$7</definedName>
    <definedName name="f">[2]POMOĆ!$C$3:$C$7</definedName>
    <definedName name="_xlnm.Print_Titles" localSheetId="0">'T1-Pripremni radovi'!$3:3</definedName>
    <definedName name="_xlnm.Print_Titles" localSheetId="1">'T2-Zemljani radovi'!$3:3</definedName>
    <definedName name="_xlnm.Print_Titles" localSheetId="3">'T3-AB radovi'!$3:3</definedName>
    <definedName name="_xlnm.Print_Titles" localSheetId="4">'T4-Tesarski radovi'!$3:3</definedName>
    <definedName name="_xlnm.Print_Titles" localSheetId="2">'T5-Odvodnja'!$3:3</definedName>
    <definedName name="_xlnm.Print_Titles" localSheetId="5">'T5-Zidarski radovi'!$3:3</definedName>
    <definedName name="_xlnm.Print_Titles" localSheetId="6">'T6-Montažni radovi '!$3:3</definedName>
    <definedName name="_xlnm.Print_Titles" localSheetId="7">'T7-Ostali radovi'!$3:3</definedName>
    <definedName name="_xlnm.Print_Area" localSheetId="8">Rekapitulacija!$A$1:G43</definedName>
    <definedName name="_xlnm.Print_Area" localSheetId="0">'T1-Pripremni radovi'!$A$1:$F$35</definedName>
    <definedName name="_xlnm.Print_Area" localSheetId="1">'T2-Zemljani radovi'!$A$1:F54</definedName>
    <definedName name="_xlnm.Print_Area" localSheetId="3">'T3-AB radovi'!$A$1:F36</definedName>
    <definedName name="_xlnm.Print_Area" localSheetId="4">'T4-Tesarski radovi'!$A$1:F13</definedName>
    <definedName name="_xlnm.Print_Area" localSheetId="2">'T5-Odvodnja'!$A$1:F40</definedName>
    <definedName name="_xlnm.Print_Area" localSheetId="5">'T5-Zidarski radovi'!$A$1:F8</definedName>
    <definedName name="_xlnm.Print_Area" localSheetId="6">'T6-Montažni radovi '!$A$1:$F$87</definedName>
    <definedName name="_xlnm.Print_Area" localSheetId="7">'T7-Ostali radovi'!$A$1:F58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5" i="9" l="1"/>
  <c r="B23" i="9"/>
  <c r="B21" i="9"/>
  <c r="B19" i="9"/>
  <c r="B17" i="9"/>
  <c r="B15" i="9"/>
  <c r="B13" i="9"/>
  <c r="B56" i="8"/>
  <c r="F54" i="8"/>
  <c r="F51" i="8"/>
  <c r="F48" i="8"/>
  <c r="F47" i="8"/>
  <c r="F45" i="8"/>
  <c r="F42" i="8"/>
  <c r="F41" i="8"/>
  <c r="F40" i="8"/>
  <c r="F37" i="8"/>
  <c r="F36" i="8"/>
  <c r="F34" i="8"/>
  <c r="F33" i="8"/>
  <c r="F32" i="8"/>
  <c r="F31" i="8"/>
  <c r="F30" i="8"/>
  <c r="F29" i="8"/>
  <c r="F28" i="8"/>
  <c r="F26" i="8"/>
  <c r="F23" i="8"/>
  <c r="F20" i="8"/>
  <c r="F17" i="8"/>
  <c r="F14" i="8"/>
  <c r="F11" i="8"/>
  <c r="F10" i="8"/>
  <c r="F9" i="8"/>
  <c r="F6" i="8"/>
  <c r="B87" i="7"/>
  <c r="F85" i="7"/>
  <c r="F78" i="7"/>
  <c r="F75" i="7"/>
  <c r="F73" i="7"/>
  <c r="F70" i="7"/>
  <c r="F67" i="7"/>
  <c r="F65" i="7"/>
  <c r="F63" i="7"/>
  <c r="F61" i="7"/>
  <c r="F58" i="7"/>
  <c r="F57" i="7"/>
  <c r="F55" i="7"/>
  <c r="F54" i="7"/>
  <c r="F53" i="7"/>
  <c r="F52" i="7"/>
  <c r="F51" i="7"/>
  <c r="F50" i="7"/>
  <c r="F47" i="7"/>
  <c r="F46" i="7"/>
  <c r="F45" i="7"/>
  <c r="F44" i="7"/>
  <c r="F43" i="7"/>
  <c r="F42" i="7"/>
  <c r="F41" i="7"/>
  <c r="F40" i="7"/>
  <c r="F38" i="7"/>
  <c r="F37" i="7"/>
  <c r="F36" i="7"/>
  <c r="F35" i="7"/>
  <c r="F34" i="7"/>
  <c r="F33" i="7"/>
  <c r="F32" i="7"/>
  <c r="F31" i="7"/>
  <c r="F30" i="7"/>
  <c r="F29" i="7"/>
  <c r="F28" i="7"/>
  <c r="F27" i="7"/>
  <c r="F26" i="7"/>
  <c r="F25" i="7"/>
  <c r="F24" i="7"/>
  <c r="F23" i="7"/>
  <c r="F22" i="7"/>
  <c r="F21" i="7"/>
  <c r="F20" i="7"/>
  <c r="F19" i="7"/>
  <c r="F18" i="7"/>
  <c r="F17" i="7"/>
  <c r="F16" i="7"/>
  <c r="F15" i="7"/>
  <c r="F13" i="7"/>
  <c r="F10" i="7"/>
  <c r="F9" i="7"/>
  <c r="F8" i="7"/>
  <c r="F7" i="7"/>
  <c r="F5" i="7"/>
  <c r="B8" i="6"/>
  <c r="F6" i="6"/>
  <c r="F8" i="6" s="1"/>
  <c r="G21" i="9" s="1"/>
  <c r="F5" i="6"/>
  <c r="B10" i="5"/>
  <c r="F6" i="5"/>
  <c r="F10" i="5" s="1"/>
  <c r="G19" i="9" s="1"/>
  <c r="F5" i="5"/>
  <c r="B35" i="4"/>
  <c r="F33" i="4"/>
  <c r="F30" i="4"/>
  <c r="F27" i="4"/>
  <c r="D26" i="4"/>
  <c r="F26" i="4" s="1"/>
  <c r="F23" i="4"/>
  <c r="F22" i="4"/>
  <c r="F19" i="4"/>
  <c r="D16" i="4"/>
  <c r="F16" i="4" s="1"/>
  <c r="F13" i="4"/>
  <c r="D10" i="4"/>
  <c r="F10" i="4" s="1"/>
  <c r="F9" i="4"/>
  <c r="F7" i="4"/>
  <c r="D7" i="4"/>
  <c r="D6" i="4"/>
  <c r="F6" i="4" s="1"/>
  <c r="F5" i="4"/>
  <c r="B37" i="3"/>
  <c r="F36" i="3"/>
  <c r="F35" i="3"/>
  <c r="F34" i="3"/>
  <c r="F33" i="3"/>
  <c r="F32" i="3"/>
  <c r="F30" i="3"/>
  <c r="F29" i="3"/>
  <c r="F27" i="3"/>
  <c r="F26" i="3"/>
  <c r="F24" i="3"/>
  <c r="F23" i="3"/>
  <c r="F21" i="3"/>
  <c r="F20" i="3"/>
  <c r="F19" i="3"/>
  <c r="F18" i="3"/>
  <c r="F14" i="3"/>
  <c r="F13" i="3"/>
  <c r="F12" i="3"/>
  <c r="F11" i="3"/>
  <c r="F10" i="3"/>
  <c r="F9" i="3"/>
  <c r="F37" i="3" s="1"/>
  <c r="F8" i="3"/>
  <c r="F7" i="3"/>
  <c r="F6" i="3"/>
  <c r="F5" i="3"/>
  <c r="B53" i="2"/>
  <c r="F50" i="2"/>
  <c r="F47" i="2"/>
  <c r="F46" i="2"/>
  <c r="F44" i="2"/>
  <c r="F43" i="2"/>
  <c r="F42" i="2"/>
  <c r="F41" i="2"/>
  <c r="F40" i="2"/>
  <c r="F39" i="2"/>
  <c r="F38" i="2"/>
  <c r="F35" i="2"/>
  <c r="F32" i="2"/>
  <c r="F28" i="2"/>
  <c r="F25" i="2"/>
  <c r="F24" i="2"/>
  <c r="F23" i="2"/>
  <c r="F22" i="2"/>
  <c r="F21" i="2"/>
  <c r="F20" i="2"/>
  <c r="F19" i="2"/>
  <c r="F18" i="2"/>
  <c r="F17" i="2"/>
  <c r="F16" i="2"/>
  <c r="F15" i="2"/>
  <c r="F13" i="2"/>
  <c r="F10" i="2"/>
  <c r="F9" i="2"/>
  <c r="F8" i="2"/>
  <c r="F6" i="2"/>
  <c r="B35" i="1"/>
  <c r="F34" i="1"/>
  <c r="F32" i="1"/>
  <c r="F30" i="1"/>
  <c r="F28" i="1"/>
  <c r="F25" i="1"/>
  <c r="F24" i="1"/>
  <c r="F21" i="1"/>
  <c r="D21" i="1"/>
  <c r="F18" i="1"/>
  <c r="F16" i="1"/>
  <c r="F15" i="1"/>
  <c r="F12" i="1"/>
  <c r="F9" i="1"/>
  <c r="F6" i="1"/>
  <c r="F35" i="1" l="1"/>
  <c r="G13" i="9" s="1"/>
  <c r="F53" i="2"/>
  <c r="G15" i="9" s="1"/>
  <c r="F35" i="4"/>
  <c r="G17" i="9" s="1"/>
  <c r="F56" i="8"/>
  <c r="G25" i="9" s="1"/>
  <c r="F87" i="7"/>
  <c r="G23" i="9" s="1"/>
  <c r="G28" i="9" l="1"/>
  <c r="G30" i="9" s="1"/>
  <c r="G33" i="9" s="1"/>
</calcChain>
</file>

<file path=xl/sharedStrings.xml><?xml version="1.0" encoding="utf-8"?>
<sst xmlns="http://schemas.openxmlformats.org/spreadsheetml/2006/main" count="387" uniqueCount="207">
  <si>
    <t>1. PRIPREMNI RADOVI</t>
  </si>
  <si>
    <t xml:space="preserve">R.B. </t>
  </si>
  <si>
    <t>OPIS</t>
  </si>
  <si>
    <t>Jedinica</t>
  </si>
  <si>
    <t>Količina</t>
  </si>
  <si>
    <t>Jedinična 
cijena</t>
  </si>
  <si>
    <t>UKUPNO</t>
  </si>
  <si>
    <t xml:space="preserve">Uređenje gradilišta. Pripremni i završni radovi pri izvođenju radova na gradilištu, a obuhvaćaju dovoz, postavljanje u pogonsko stanje, demontiranje i odvoz svih uređaja, postrojenja, pribora, građevinskih strojeva, transportnih sredstava, oplata, ukrućenja, uređaja opskrbljivanja i prostorija za smještaj potrebnih za stručno izvođenje radova u ugovorenom roku, prema tehničkoj dokumentaciji provođenja radova opisanih u slijedećim pozicijama, ploča za oznaku gradilišta, .
Stavka obuhvaća i krčenje gradilišta, uspostavljanje prvobitnog stanja svih površina koje su privremeno korištene kao radne i skladišne, obnavljanje svih korištenih puteva, saniranje oštećenja uzrokovanih privremenim deponijama materijala, te izrada privremenih priključaka za vodu i struju za potrebe gradilišta, oizradu, dobavu i ugradnju ploče kojom će se označiti gradilište.
Obračun po kompletu.
</t>
  </si>
  <si>
    <t>komplet</t>
  </si>
  <si>
    <t xml:space="preserve">Geodetsko iskolčenje trase cjevovoda, neposredno prije početka radova sa stacioniranjem svih važnijih točaka na terenu. Iskolčenje uzdužnog profila i karakterističnih poprečnih profila na mjestima promjene trase, računanje podataka, te sav potreban materijal za obilježavanje trase, održavanje točaka operativnog poligona i repera te sva geodetska mjerenja kojima se podaci iz projekta prenose na teren i obrnuto, osiguranje osi iskolčene trase, profiliranje, obnavljanje i održavanje iskolčenih oznaka na terenu u cijelom razdoblju od početka radova do predaje svih radova investitoru. Geodetski radovi obuhvaćaju i obnovu stalnih geodetskih točaka u području zahvata uključujući i sve potrebne radove za provedbu obnove sukladno zakonskoj regulativi. Obračun je po m' trase u skladu s projektom. U cijenu uključena izrada elaborata o iskolčenju trase i svih ostalih objekata u 3 analogna primjerka. 
Obračun po m' cjevovoda. 
</t>
  </si>
  <si>
    <t>Obračun po m' iskolčene trase</t>
  </si>
  <si>
    <t>m'</t>
  </si>
  <si>
    <t xml:space="preserve">ISKOLČENJE ZASUNSKIH OKANA
Iskolčenje 4 zasunska okna.
Iskolčenje obuhvaća sva geodetska mjerenja, kojima se podaci iz projekta prenose na teren ili sa terena u projekte, osiguranje osi iskolčene trase, profiliranje, obnavljanje i održavanje iskolčenih oznaka na terenu za sve vrijeme građenja, odn. do predaje radova investitoru.
</t>
  </si>
  <si>
    <t>Obnova osi trase cjevovoda, točaka zasunskih okana, stacionaže, poligonskih točaka i repera te zapisnički predaja investitoru. Izrada i nabava  dokumentacije za upis u katastar nekretnina i zemljišne knjige: Situacijski nacrt izgrađene građ. kao dio geod. elaborata koji je ovjerilo nadležno državno tijelo za katastar i geod. poslova izradila osoba registrirana za obavljanje te djelatnosti po posebnom propisu. Geodetski snimak izvedenog stanja nakon završetka radova radi ozakonjenja izvedenog stanja građevine u katastru i i zemljišnoj knjizi i prema traženju investitora radi konačnog obračuna radova.</t>
  </si>
  <si>
    <t xml:space="preserve">IZDIZANJE OKANA
Izdizanje okana komunalnih instalacija
Stavka obuhvaća vađenje poklopaca i okvira poklopaca odgovarajućim tehnološkim postupkom,
- dobetoniranje stijenki okna na unaprijed određenu novu visinu,
- ponovno postavljanje okvira poklopaca i poklopaca,
- uređenje okolnog terena,
na način i u količini koja je određena projektom ili izvedbenim troškovnikom i uputama od strane nadzornog inženjera.
</t>
  </si>
  <si>
    <t>kom</t>
  </si>
  <si>
    <t>GEODETSKO PRAĆENJE</t>
  </si>
  <si>
    <t>KRČENJE GRMLJA I SJEČA DRVEĆA 
Krčenje grmlja i sječa drveća debljine do 10 cm.
Prije početka zemljanih radova potrebno je u granicama radnog pojasa buduće trase vodovoda (građevinski pojas), širine koju odredi nadzorni inženjer investitora, iskrčiti i posjeći živicu, šiblje promjera do 10 cm mjereno na visini 1.0 m iznad tla. Stavka obuhvaća krčenje, sječu grmlja i drveća; čupanje ili iskop korijenja i panjeva; deponiranje grmlja, drveća, korijenja i panjeva izvan trase na mjesto koje odredi nadzorni inženjer; uklanjanje sveg štetnog materijala koji je ostao pri odstranjivanju grmlja, drveća, korijenja i panjeva; nastale rupe pri čupanju korijenja i vađenju panjeva popuniti zemljom i sabiti, ukoliko će posredno na takvo tlo doći nasip, utovar, prijevoz i istovar materijala na deponiju, sav rad i materijal za rad. Obveza izvođača je osigurati deponiju na udaljenosti do 15 km od lokacije gradilišta i podmirivanje troškova deponiranja za sve materijale.</t>
  </si>
  <si>
    <t xml:space="preserve"> Obračunava se po m2 iskrčenog i uređenog terena.</t>
  </si>
  <si>
    <r>
      <rPr>
        <sz val="11"/>
        <rFont val="Arial"/>
        <family val="2"/>
        <charset val="238"/>
      </rPr>
      <t>m</t>
    </r>
    <r>
      <rPr>
        <vertAlign val="superscript"/>
        <sz val="11"/>
        <rFont val="Arial"/>
        <family val="2"/>
        <charset val="238"/>
      </rPr>
      <t>2</t>
    </r>
  </si>
  <si>
    <t>SJEČENJE STABALA I VAĐENJE PANJEVA I KORIJENJA
Drveće koje se nalazi unutar radnog pojasa, može se posjeći samo uz prethodnu suglasnost nadzornog inženjera. Nakon njegova upisa u dnevnik, kako bi se osigurao nesmetan rad, drveće treba ispiliti na dužine pogodne za utovar i transport, te ga odvesti na mjesto koje odredi nadzorni inženjer na udaljenost do 3 km. 
Promjer stabla mjeriti na 1.3 m od terena. 
sječa stabala; piljenje na komade pogodne za transport; utovar, transport i istovar na udaljenost do 3 km; vađenje panjeva porušenih stabala; nastale rupe pri čupanju korijenja i vađenju panjeva  popuniti zemljom i sabiti, ukoliko će posredno na takvo tlo doći nasip.  Stavka obuhvaća sječu stabala; piljenje na komade pogodne za transport; utovar, transport i istovar na udaljenost do 3 km; vađenje panjeva porušenih stabala; nastale rupe pri čupanju korijenja i vađenju panjeva  popuniti zemljom i sabiti, ukoliko će posredno na takvo tlo doći nasip, sav rad i materijal za rad. Obveza izvođača je osigurati deponiju na udaljenosti do 15 km od lokacije gradilišta i podmirivanje troškova deponiranja za sve materijale.</t>
  </si>
  <si>
    <t>Ф10-30cm</t>
  </si>
  <si>
    <t>Ф30-50cm</t>
  </si>
  <si>
    <t>DEMONTAŽA POSTOJEĆIH OGRADA
Demontaža postojećih ograda i temelja ograda na trasi vodovoda. 
Stavka obuhvaća sav rad i materijal za rad na demontaži postojeće ograde, te utovar, odvoz i istovar na privremenu deponiju ukoliko se ograda može ponovno iskoristiti, inače utovar, odvoz i istovar na trajnu deponiju. Obveza izvođača je osigurati deponiju na udaljenosti do 15 km od lokacije gradilišta i podmirivanje troškova deponiranja za sve materijale.</t>
  </si>
  <si>
    <t>REZANJE ASFALTA
Strojno rezanje kompletnog asfaltnog zastora sa označavanjem linije rezanja na mjestima prekopa kolnog ulaza.
Obračun po m' rezanja asfaltnog zastora. </t>
  </si>
  <si>
    <t>Skidanje asfaltnog zastora debljine do 15 cm širine jednog kolničkog traka (ako se rov vodovoda nalazi u bankini), odn. cijelog kolnika (ako se rov vodovoda nalazi u cesti), sa utovarom materijala  u kamione, te odvoz na deponiju udaljenosti do 15 km. Stavka obuhvaća iskop, utovar u kanione, te odvoz iskopanog materijala na odlagalište sa planiranjem odlagališta. 
Obračun po m2 raskopane površine. </t>
  </si>
  <si>
    <t>Raskopavanje tamponskog sloja ceste (cca 45 cm), sa utovarom materijala  u kamione, te odvoz na deponiju udaljenosti do 15 km. Stavka obuhvaća iskop, utovar u kanione, te odvoz iskopanog materijala na odlagalište sa planiranjem odlagališta. 
Obračun po m2 raskopane površine. </t>
  </si>
  <si>
    <t>2. ZEMLJANI RADOVI</t>
  </si>
  <si>
    <t xml:space="preserve">ISKOP HUMUSA ZA CJEVOVODE
Površinski iskop humusa u zoni obuhvata u debljini sloja od 20 cm, prema kotama i podacima danim u projektu te utovar, prijevoz i trajno zbrinjavanje viška materijala na mjesnu deponiju. Površine na kojima je nakon iskopa humusa predviđena izrada nasipa, potrebno je odmah urediti i sabiti te izraditi prvi sloj nasipa. Rad uključuje utovar iskopanog materijala u prijevozna sredstva, prijevoz do deponije, deponiranje, te uređenje deponije. Dio materijala koji je potreban za izradu zaštite pokosa nasipa potrebno je privremeno deponirati na gradilištu. Radove izvesti u skladu sa O.T.U. 2-01. Obračun po m3 sraslog tla.Obveza izvođača je osigurati deponiju na udaljenosti do 15 km od lokacije gradilišta i podmirivanje troškova deponiranja za sve materijale.
</t>
  </si>
  <si>
    <r>
      <rPr>
        <sz val="10"/>
        <color indexed="8"/>
        <rFont val="Arial"/>
        <family val="2"/>
        <charset val="238"/>
      </rPr>
      <t>Obračun radova po m</t>
    </r>
    <r>
      <rPr>
        <vertAlign val="superscript"/>
        <sz val="10"/>
        <color indexed="8"/>
        <rFont val="Arial"/>
        <family val="2"/>
        <charset val="238"/>
      </rPr>
      <t>2</t>
    </r>
    <r>
      <rPr>
        <sz val="10"/>
        <color indexed="8"/>
        <rFont val="Arial"/>
        <family val="2"/>
        <charset val="238"/>
      </rPr>
      <t xml:space="preserve"> stvarno iskopanog humusa, mjereno u sraslom stanju</t>
    </r>
  </si>
  <si>
    <r>
      <rPr>
        <sz val="10"/>
        <color indexed="8"/>
        <rFont val="Arial"/>
        <family val="2"/>
        <charset val="238"/>
      </rPr>
      <t>m</t>
    </r>
    <r>
      <rPr>
        <vertAlign val="superscript"/>
        <sz val="10"/>
        <color indexed="8"/>
        <rFont val="Arial"/>
        <family val="2"/>
        <charset val="238"/>
      </rPr>
      <t>2</t>
    </r>
  </si>
  <si>
    <t xml:space="preserve"> ISKOP ROVA,  ZASUNSKIH OKANA I JAMA ZA BUŠAĆE GARNITURE
Iskop rova za cjevode,  4 zasunska okna i jama za bušaće garniture u materijalu C kategorije.  Dimenzije iskopa za bušaće garniture su definirane u stavci IZRADA KRIŽANJA VODOVODNE CIJEVI S PROMETNICAMA. 
Širina rova je ovisna o normalnom profilu i veličini cjevovoda. Materijal iz iskopa se odbacuje u stranu unutar radnog pojasa, a ukoliko je potrebno na uskim mjestima se odvozi na deponiju.
Stavka obuhvaća sve potrebne radove i opremu za razupiranje i osiguranje rova od urušavanja, prema tehnologiji izvođenja radova u skladu sa propisanim uvjetima zaštite na radu, uključujući i potreban iskop za ugradnju zaštitne oplate (koji nije posebno specificiran), utovar, odvoz, istovar i razastiranje na deponiji udaljenosti do 15 km.
Također stavka obuhvaća utovar, dovoz i istovar materijala sa privremene deponije i sve potrebne radove i opremu za crpljenje podzemnih voda iz rova tijekom izvođenja radova.
Strojni iskop materijala u  skladu sa kotama i detaljima danim projektom.Radove izvesti u skladu sa O.T.U.I 2-02.3. Obveza izvođača je osigurati deponiju na udaljenosti do 15 km od lokacije gradilišta i podmirivanje troškova deponiranja za sve materijale.
Obračun po m3 sraslog tla</t>
  </si>
  <si>
    <t>strojni iskop</t>
  </si>
  <si>
    <r>
      <rPr>
        <sz val="10"/>
        <color indexed="8"/>
        <rFont val="Arial"/>
        <family val="2"/>
        <charset val="238"/>
      </rPr>
      <t>m</t>
    </r>
    <r>
      <rPr>
        <vertAlign val="superscript"/>
        <sz val="10"/>
        <color indexed="8"/>
        <rFont val="Arial"/>
        <family val="2"/>
        <charset val="238"/>
      </rPr>
      <t>3</t>
    </r>
  </si>
  <si>
    <t>ručni iskop</t>
  </si>
  <si>
    <t>ISKOP MIJEŠANOG MATERIJALA
Miješani materijal obuvaća beton, asfalt, tucanik , zemlju. Stavka obuvaća iskop miješanog materijala, rezanje asfalta, utovar, prijevoz i istovar na deponiju, sav materijal i sredstva za rad. Obveza izvođača je osigurati deponiju na udaljenosti do 15 km od lokacije gradilišta i podmirivanje troškova deponiranja za sve materijale. Radove izvesti u skladu sa O.T.U. 2-02.</t>
  </si>
  <si>
    <t>PLANIRANJE DNA ROVA 
Planiranje dna rova s točnošću ±2 cm prema projektiranoj niveleti cjevovoda iz uzdužnog profila</t>
  </si>
  <si>
    <r>
      <rPr>
        <sz val="10"/>
        <color indexed="8"/>
        <rFont val="Arial"/>
        <family val="2"/>
        <charset val="238"/>
      </rPr>
      <t>Obračun po m</t>
    </r>
    <r>
      <rPr>
        <vertAlign val="superscript"/>
        <sz val="10"/>
        <color indexed="8"/>
        <rFont val="Arial"/>
        <family val="2"/>
        <charset val="238"/>
      </rPr>
      <t>2</t>
    </r>
    <r>
      <rPr>
        <sz val="10"/>
        <color indexed="8"/>
        <rFont val="Arial"/>
        <family val="2"/>
        <charset val="238"/>
      </rPr>
      <t xml:space="preserve"> isplanirane površine</t>
    </r>
  </si>
  <si>
    <t>IZRADA POSTELJICE OD KAMENIH MATERIJALA-CESTA
Rad obuhvaća strojno grubo i fino planiranje, vlaženje i zbijanjeZbijanje posteljice u kamenim materijalima treba izvršiti takoda se postigne stupanj zbijenosti u odnosu na standardni
Proctor-ov postupak Sz&gt;=100%, odnosno modul stišljivosti Ms&gt;=100 MN/m2</t>
  </si>
  <si>
    <t>m2</t>
  </si>
  <si>
    <t>IZRADA POSTELJICE OD KAMENIH MATERIJALAPJEŠAČKA STAZA
Rad obuhvaća strojno grubo i fino planiranje, vlaženje i zbijanjeZbijanje posteljice u kamenim materijalima treba izvršiti takoda se postigne stupanj zbijenosti u odnosu na standardni
Proctor-ov postupak Sz&gt;=100%, odnosno modul stišljivosti Ms&gt;=40 MN/m2</t>
  </si>
  <si>
    <t>IZRADA PJEŠČANE POSTELJICE CIJEVI
Izrada posteljice vodovodnih cijevi i okana. Stavka obuhvaća nabavu, dovoz, ugradnju i planiranje pijeska 0-4 mm po dnu isplaniranog rova, debljine 10 cm. Sve prema EN 1046 i EN 1610.
Obračun po m3 ugrađenog materijala u sraslom stanju</t>
  </si>
  <si>
    <r>
      <rPr>
        <sz val="10"/>
        <color indexed="8"/>
        <rFont val="Arial"/>
        <family val="2"/>
        <charset val="238"/>
      </rPr>
      <t>Obračun po m</t>
    </r>
    <r>
      <rPr>
        <vertAlign val="superscript"/>
        <sz val="10"/>
        <color indexed="8"/>
        <rFont val="Arial"/>
        <family val="2"/>
        <charset val="238"/>
      </rPr>
      <t>3</t>
    </r>
    <r>
      <rPr>
        <sz val="10"/>
        <color indexed="8"/>
        <rFont val="Arial"/>
        <family val="2"/>
        <charset val="238"/>
      </rPr>
      <t xml:space="preserve"> ugrađene posteljice</t>
    </r>
  </si>
  <si>
    <t>ZASIPAVANJE POLOŽENE CIJEVI PIJESKOM
Nabava, doprema i ugradba materijala za oblogu kanalizacijskih cijevi. Obloga se izvodi pijeskom 0-4mm do visine 30 cm od gornjeg ruba kanalizacijske cijevi. Rad obuhvaća nabavu, dobavu, ubacivanje i razastiranje materijala, s potrebnim podbijanjem i nabijanjem. Sve prema EN 1046 i EN 1610.
Obračun po m3 ugrađenog materijala u sraslom stanju</t>
  </si>
  <si>
    <r>
      <rPr>
        <sz val="10"/>
        <color indexed="8"/>
        <rFont val="Arial"/>
        <family val="2"/>
        <charset val="238"/>
      </rPr>
      <t>Obračun po m</t>
    </r>
    <r>
      <rPr>
        <vertAlign val="superscript"/>
        <sz val="10"/>
        <color indexed="8"/>
        <rFont val="Arial"/>
        <family val="2"/>
        <charset val="238"/>
      </rPr>
      <t>3</t>
    </r>
    <r>
      <rPr>
        <sz val="10"/>
        <color indexed="8"/>
        <rFont val="Arial"/>
        <family val="2"/>
        <charset val="238"/>
      </rPr>
      <t xml:space="preserve"> ugrađenog materijala</t>
    </r>
  </si>
  <si>
    <t xml:space="preserve">ZATRPAVANJE ROVA, ZASUNSKIH OKANA I JAMA ZA BUŠAČE GARNITURE MATERIJALOM IZ ISKOPA
Zatrpavanje  vodovodnog rova, zasunskih okana i jama za bušaće garniture materijalom iz iskopa s nasipavanjem i nabijanjem u slojevima debljine do 30 cm na dionicama gdje kanalizacija prolazi zelenim površinama. Posebnu pozornost obratiti da se pri zatrpavanju ne ubacuju kameni i betonski komadi kako se ne bi oštetio cjevovod. Zbijanje nasipa u zemljanim materijalima treba vršiti tako, da se postigne stupanj zbijenosti u odnosu na standardni 
Proctor-ov postupak Sz≥ 97%, odnosno modul stišljivosti Ms≥20MN/m2. CBR≥15%. Svi radovi moraju biti izvedeni u skladu O.T.U.I. 2-9.1
Obračun po m³ ugrađenog materijala u sraslom stanju.
</t>
  </si>
  <si>
    <t>NASIPAVANJE  KOLNIH ULAZA TUCANIKOM
Obnova i dovođenje u prvobitno stanje raskopanih pristupnih površina od tucanika jednakim materijalom kao prije raskopavanja.
Stavka obuhvaća nabavu, dobavu i ugradnju drobljenog kamenog materijala 0-60 (d=30cm), zemljani materijal (d=10cm), planiranje, nabijanje vibracijskim sredstvima do modula stišljivosti najmanje MS = 40MN/m² i sve ostale neophodne radove do kompletiranja pozicije.
Obračun po m² obnovljene zemljane površine.</t>
  </si>
  <si>
    <t>PREKOPI VODOTOKA
Radove na prekopu 7 vodotoka na mjestima križanja s vodovodom. Prekope obavljati u dogovoru s nadzorom i službenom osobom Hrvatskih voda, te po mogućnosti u vrijeme najnižeg vodostaja.
Stavka obuhvaća postavljanje pregrade visine do 1,5m, te obilaznog cjevovoda ili kanala (točne dimenzije pregrade, obilaznog cjevovoda usuglasiti s nadzorom i službenom osobom Hrvatskih voda),    strojni prekop vodotoka, postavljanje vodovodne cijevi unutar zaštitne betonske cijevi Ф300 koja će služiti ujedno kao zaštita i opterećenje PEHD cijevi, zatrpavanja  materijalom, te nakon postavljanja betonske obloge i betonskih pragova( betonska obloga i pragovi su obračunati u zasebnoj stavci), uklanjanje zaobilaznog cjevovoda ili zatrpavanje zaobilaznog kanala i uklanjanje pregrade, sav rad i materijal za rad.</t>
  </si>
  <si>
    <t>P1 - širina dna korita cca 7,5m</t>
  </si>
  <si>
    <t>P2 - širina dna korita cca 1,4m</t>
  </si>
  <si>
    <t>P3 - širina dna korita cca 0,5m</t>
  </si>
  <si>
    <t>P4 - širina dna korita cca 0,5m</t>
  </si>
  <si>
    <t>P5 - širina dna korita cca 1,0m</t>
  </si>
  <si>
    <t>P6 - širina dna korita cca 1,8m</t>
  </si>
  <si>
    <t>P7 - širina dna korita cca 5,2m</t>
  </si>
  <si>
    <t>PRIJEVOZ MATERIJALA
Odvoz viška  materijala na deponiju udaljenosti do 15 km. Rad obuhvaća utovar u kamione i prijevoz do deponije, te grubo planiranje na deponiji po uputama Nadzornog inženjera. Obveza izvođača je osigurati deponiju na udaljenosti do 15 km od lokacije gradilišta i podmirivanje troškova deponiranja za sve materijale.</t>
  </si>
  <si>
    <r>
      <rPr>
        <sz val="10"/>
        <color indexed="8"/>
        <rFont val="Arial"/>
        <family val="2"/>
        <charset val="238"/>
      </rPr>
      <t>Obračun po m</t>
    </r>
    <r>
      <rPr>
        <vertAlign val="superscript"/>
        <sz val="10"/>
        <color indexed="8"/>
        <rFont val="Arial"/>
        <family val="2"/>
        <charset val="238"/>
      </rPr>
      <t>3</t>
    </r>
    <r>
      <rPr>
        <sz val="10"/>
        <color indexed="8"/>
        <rFont val="Arial"/>
        <family val="2"/>
        <charset val="238"/>
      </rPr>
      <t xml:space="preserve"> sraslog tla</t>
    </r>
  </si>
  <si>
    <r>
      <rPr>
        <sz val="10"/>
        <rFont val="Arial"/>
        <family val="2"/>
        <charset val="238"/>
      </rPr>
      <t>PLANIRANJE I ZATRAVNJENE POVRŠINA
Stavka obuhvaća: - valjanje, planiranje i humusiranje  zelenih površina. Rad obuhvaća  ugradnju humusnog materijala iz stavke 1 u sloju debljine do 20 cm. Razastrti sloj humusa je potrebno uvaljati laganim valjkom. U slučaju suhog i vrućeg vremena potrebno je vlažiti zasijane površine. Po fino uređenom humusnom sloju sije se trava. Vrsta i mješavina trave odabire su u ovisnosti o ekološkim uvjetima zbog sigurnosti rasta vegetacije. Količina sjemena iznosi oko 5.1-8.0 g/m</t>
    </r>
    <r>
      <rPr>
        <vertAlign val="superscript"/>
        <sz val="10"/>
        <rFont val="Arial"/>
        <family val="2"/>
        <charset val="238"/>
      </rPr>
      <t>2</t>
    </r>
    <r>
      <rPr>
        <sz val="10"/>
        <rFont val="Arial"/>
        <family val="2"/>
        <charset val="238"/>
      </rPr>
      <t xml:space="preserve">. Nakon izrade humusnog sloja i travnate vegetacije, površine se moraju njegovati do konačnog rasta, ako je potrebno pokositi 1-2 puta.
</t>
    </r>
  </si>
  <si>
    <r>
      <rPr>
        <sz val="10"/>
        <color indexed="8"/>
        <rFont val="Arial"/>
        <family val="2"/>
        <charset val="238"/>
      </rPr>
      <t>Obračun radova po m</t>
    </r>
    <r>
      <rPr>
        <vertAlign val="superscript"/>
        <sz val="10"/>
        <color indexed="8"/>
        <rFont val="Arial"/>
        <family val="2"/>
        <charset val="238"/>
      </rPr>
      <t>2</t>
    </r>
    <r>
      <rPr>
        <sz val="10"/>
        <color indexed="8"/>
        <rFont val="Arial"/>
        <family val="2"/>
        <charset val="238"/>
      </rPr>
      <t xml:space="preserve"> stvarno izvedene površine</t>
    </r>
  </si>
  <si>
    <t>kjuhh</t>
  </si>
  <si>
    <t>5. ODVODNJA</t>
  </si>
  <si>
    <t>UKUPNA SUMA</t>
  </si>
  <si>
    <t>GRAVITACIJSKI CJEVOVODI
Nabava, isporuka i ugradba gravitacijskih kanalizacijskih cijevi, veličine unutarnjeg profila DN (mm) i vanjskog profila Dv (mm)  prema iskazu, debljine stijenke s (mm)  kod jednoslojnih cijevi, odnosno Se-ekvivalentne debljine - kod višeslojnih cijevi za visinu nadsloja i pokretno opterećenje prema statičkom proračunu. Pri tome vrijedi:
- ponuđene cijevi, okna i spojnice moraju biti izvedeni s materijalom u skladu navedenih normi i standarda: 
hrvatskih normi (nHRN)
europskih normi (EN)
njemačkih normi (DIN)
internacionalnih standarda (ISO)
te ostalih normi (ispitne metode, proračuni … )</t>
  </si>
  <si>
    <t xml:space="preserve">Za svaku od predviđenih dimenzija minimalne veličine unutrašnjeg promjera cijevi kako je to navedeno u skladu sa statičkim proračunom stalnog i pokretnog opterećenja, debljinu stijenke odnosno ekvivalentnu debljinu cijevi te visinu nadsloja (min, max), visinu podzemne vode, promatrano od nivelete dna (vidi uzdužni profil) i tjemena cijevi, proizvođač deklarira potrebnu klasu cjevovoda koja mora preuzeti sva pojavljivana stalna i pokretna opterećenja. Kakvoća cjevovoda i revizijskih okana dodatno se dokazuje pripadnim atestima.Spojevi cijevi, cjevovoda i revizijskih okana moraju biti besprijekorno spojeni i vodonepropusni što se potvrđuje tlačnim probama.Spojevi cijevi izvode se ovisno o veličini profila:na kolčak s pripadajućim gumenim brtvama, odnosno s integriranom elektrospojnicom.Cijevi se isporučuju u duljinama od 6,0 m.U jediničnu cijenu uračunati nabavu, transport, utovar i istovar i ugradba cijevi i pripadnog spojnog materijala u iskopani rov, odnosno privemeno odlaganje na skladište koje odredi Naručitelj.
</t>
  </si>
  <si>
    <t>Nadalje vrijedi:
Nabava, dobava i ugradnja PE-PP rebrastih kanalizacijskih cijevi  sukladno pr EN 13476-1, pr EN 13476-3, obodne krutosti min. SN 8 prema EN ISO 9969, duljine cijevi 6 m.Profil cijevi (DN/ID) označava svijetli otvor (unutarnji promjer cijevi).Cijevi se polažu u rov na pripremljenu podlogu od sitnozrnatog šljunčanog - pješčanog kamenog materijala frakcija do max. 0-8 mm.Nakon montiranja cijevi potrebno je izvršiti podbijanje pijeska ispod cijevi radi pravilnog jednolikog nalijeganja cijavi na podlogu. Ostali dio zone cjevovoda do visine 30 cm iznad tjemena cijevi se u cjelosti zatrpava sitnozrnim kamenim materijalom  navedene frakcije u slojevima od 25 do 30 cm uz zbijanje ručnim nabijačima.Jedinična cijena obuhvaćaju nabavu, dopremu i ugradnju kanalizacijskih cijevi otpornih na komunalne otpadne vode i smrzavanje, sukladnih normi EN 13476, obodne krutosti min. SN 8.  Kod montaže cijevi potrebno je pridržavati se daljnjih upustava proizvođača cijevi.</t>
  </si>
  <si>
    <t>Obračun po m' isporučene i ugrađene cijevi i pripadnog spojnog i brtvenog materijala: 
Predviđena je ugradba sljedećih veličina promjera cijevi: DN   400</t>
  </si>
  <si>
    <t>DA</t>
  </si>
  <si>
    <t>TLAČNA PROBA
Kanalski cjevovodi se komisijski preuzima pomoću kanalskog zrcala ili kamerom i specijalnim vozilom. Svaka dionica između dva reviziona okna mora se ispitati na pritisak od 0,05 N/mm2 )5bara za vrijeme od najmanje 5min. Stavka obuhvaća održavanje montažu i demontažu potrebnih uređaja i vode</t>
  </si>
  <si>
    <t>NABAVA, ISPORUKA I UGRADNJA KONTROLNIH OKANA OD PLASTIČNIH MASA
Isporučitelj cijevi prema prethodnoj stavci, Gravitacijski cjevovodi, nudi montažna ili polumontažna okna izrađena od plastičnih masa. Revizijsko okno obuhvaća izradu: dna  - baze i tijela okna, a prema potrebi i konusa na vrhu tijela okna sa stupaljkama, te stupaljke na razmaku od 30 cm. Okna su opremljena ulazom i izlazom i prolaznom kinetom te lokalno i priključcima sekundarnih kanala. Revizijska okna spajaju se u sustav cjevovoda originalnim spojnicama sa gumenim brtvama ili integriranim elektrospojnicama, tako da spoj bude besprijekorno obrađen i  vodonepropustan, prosječne visine, prema danoj specifikaciji, koje pored velicina profila glavnog i sekundarnih cjevovoda pokazuje i pripadni otklon te dubinu nivelete pojedine spojne cijevi.</t>
  </si>
  <si>
    <t>Veličina unutarnjeg profila  tijela revizijskog okna usvojene su sa DN = 600 mm. Procjena troškova ugradbe i opreme za pojedina reviz. okna izrađena prema detaljnim situacijskim planovima i shemama okana kao u prilogu, za pripadne dubine dovodnih i odvodnih cijevi gdje je:
Troškovi isporuke i ugradba ukupno 5 okana u iskopani rov prosječne dubine 2,5 m nudi Izvođač radova. Nakon provedbe detaljnog iskolčenja trasa kolektora, sve u odnosu na zastupljene podzemne instalacije.
Izvođač radova utvrđuje konačnu specifikaciju okana uvažavajući eventualno novi položaj (otklon) i dubinu okana, a ovjerava ju nadzorni inženjer Investitora.</t>
  </si>
  <si>
    <t>Nadalje vrijedi: 
Isporučitelj nudi okna proizvodača: _______________________________________
tip okna, materijal: _______________________________________
Obodna krutost: 
_______________________________________
Ekvivalentna debljina stijenke cijevi 
de = ________ mm (kod korigiranih cjevovoda)</t>
  </si>
  <si>
    <t>Revizijska okna nude se prema tipskim nacrtima i specifikaciji u prilogu, s evidentiranim brojem i veličinama profila priključaka na bazu okna i opsegu radova kako slijedi:
Revizijska okna, dovoz, nabava i ugradba PP modularnog okna,  prema EN 13598-2. Unutarnjeg promjera DN 600 mm, i visine prema konačnoj specifikaciji okana, izrađena metodom roto ljeva. Sastoji se od dna s kinetom (visina kinete jednaka je promjeru odlazne cijevi) u padu 15 %, tijela okna DN 600 mm i  konusnog završetka DN 625 mm, s PP penjalicama 3 kom/m visine za okna dubine veće od 2,0 m. Okno se postavlja na zbijenu pješčanu posteljicu min 95 % po Proktoru. U stavku se uračunava potrebno povećanje iskopa (koje nije posebno specificirano), zatim izrada podložnog i obložnog betona C 12/15 kao oslonca i ojačanja baze okna, te zasipavanje okna šljunkom - kamenim materijalom granulacije 0 - 32 mm, prema tipskom nacrtu, s nabijanjem lakom opremom u slojevima po 30 cm. Stavka obuhvaća sve radove i sav potreban materijal koji čini ukupnu cjenu PP-modularnog okna.</t>
  </si>
  <si>
    <t>DN 600</t>
  </si>
  <si>
    <t>PP SLIVNIK
PP slivnik tipski korugirani DN 450 sa slivničkom rešetkom. Priključak se izvodi na visini najmanje 1 m od dna cijevi (taložnik), a nadsloj iznad cijevi mora biti min. 0,5 m. Iznad okna je potrebno izraditi distribucijski prsten kao i na revizijskom oknima ili tipski proizvođača okna. Stavka obuhvaća dobavu i montažu slivnika, priključnih cijevi slivničkih okana sa kolektorima oborinske kanalizacije, sav rad i sredstva za rad.</t>
  </si>
  <si>
    <t>LIJEVANO ŽELJEZNI POKLOPAC
Nabava i ugradba lijevano željeznog okruglog  poklopca TIP K, predviđenog za teško prometno opterećenje</t>
  </si>
  <si>
    <t>AB ZAŠTITNA PLOČA
Armirano betonska gornja zaštitna ploča kao oslonac ljevano željeznog poklopca debljine d = 15 cm, iznad donje ploče, veličine F1 = 2,92 m2 s unutrašnjim otvorom F2 = 0,28 m2, visine d = 15 cm prema detaljnom nacrtu oplate i armature, od betona C 25/30, u količini 0,40 m3/okna, armiranog rebrastom armaturom RA 400/500 - 80 kg/ploči.
AB ploču ugraditi min 10 cm iznad vertikalne cijevi okna.</t>
  </si>
  <si>
    <t>DONJI AB PRSTEN
 Izrada donjeg armirano betonskog prstena kao oslonca gornje ploče od betona C 25/30, visine d = 25 cm, F3 = 3,64 m2 - F4 = 0,95 m2 prema tipskom nacrtu u količini betona cca 0,65 m3/prsten okna, armiranog RA 400/500 - u količini 120 kg/ploči.</t>
  </si>
  <si>
    <t xml:space="preserve">VODONEPROPUSNO ISPITIVANJE
Vodonepropusno ispitivanje revizijskog okna u skladu s propisima </t>
  </si>
  <si>
    <t>3. BETONSKI I ARMIRANOBETONSKI RADOVI</t>
  </si>
  <si>
    <t>IZRADA PODLOGE ZA AB OKNO
Izrada podloge za 4  ab okna betonom C16/20, d=5 cm. Stavka uključuje izradu, odnosno dobavu i prijevoz vodonepropusnog betona, te strojnu ugradbu i njegu svježeg betona.</t>
  </si>
  <si>
    <t>vodonepropusni beton d=5cm</t>
  </si>
  <si>
    <t>šljunčana podloga d=10cm</t>
  </si>
  <si>
    <t>IZRADA DNA AB OKNA
Izrada dna za 4 okna betonom C30/37, d=15 cm. Stavka uključuje izradu, odnosno dobavu i prijevoz vodonepropusnog betona, te strojnu ugradnju i njegu svježeg betona. Armatura i oplata su obrađeni u posebnoj stavci.</t>
  </si>
  <si>
    <t>vodonepropusni beton</t>
  </si>
  <si>
    <t>IZRADA ZIDOVA AB OKNA
Izrada zidova za 4 okna i ulaznih otvora betonom C30/37, d=15cm.
Stavka uključuje izradu, odnosno dobavu i prijevoz vodonepropusnog betona, te strojnu ugradnju i njegu svježeg betona. Armatura i oplata su obrađeni u posebnoj stavci.</t>
  </si>
  <si>
    <t>IZRADA AB PLOČE AB OKNA
Izrada ab ploče za 4 okna betonom C30/37, d=15cm.
Stavka uključuje izradu, odnosno dobavu i prijevoz vodonepropusnog betona, te strojnu ugradnju i njegu svježeg betona. Armatura i oplata su obrađeni u posebnoj stavci.</t>
  </si>
  <si>
    <t>IZRADA BETONSKIH UPORIŠTA 
Izrada betonskih uporišta na vertikalnim i horizontalnim lomovima cjevovoda od betona C12/15.
Stavka uključuje izradu, odnosno dobavu i prijevoz betona, ugradnju i njegu svježeg betona, uključivo sa armaturom, dobavu, montažu i demontažu potrebne oplate, te rad i sav potreban materijal.</t>
  </si>
  <si>
    <t>Obračun po m3 ugrađenog betona</t>
  </si>
  <si>
    <t>ARMIRANJE AB OKNA
Dobava, sječenje, savijanje i postavljanje armature za 4 ab okna uz sav rad i materijal potreban za rad.</t>
  </si>
  <si>
    <t>RA 400/500-2</t>
  </si>
  <si>
    <t>kg</t>
  </si>
  <si>
    <t>Q-196</t>
  </si>
  <si>
    <t>IZRADA BETONSKE OBLOGE KORITA
Izrada betonske obloge korita u obliku prizmi 50x50x15 cm od betona C25/30 na podlozi od šljunka debljine 15 cm.
Obloga se ukručuje sa svake strane betonskim pragovima dimenzija 30/60cm od betona C25/30. Širina obloge je 1,50m.  Stavka obuhvaća nabavu, dovoz i ugradnju  potrebnog materijala, te njegu betona, sav rad i materijal za rad za svih 7 prijelaza preko vodotoka.</t>
  </si>
  <si>
    <t>obloga</t>
  </si>
  <si>
    <r>
      <rPr>
        <sz val="11"/>
        <color indexed="8"/>
        <rFont val="Arial"/>
        <family val="2"/>
        <charset val="238"/>
      </rPr>
      <t>m</t>
    </r>
    <r>
      <rPr>
        <vertAlign val="superscript"/>
        <sz val="11"/>
        <color indexed="8"/>
        <rFont val="Arial"/>
        <family val="2"/>
        <charset val="238"/>
      </rPr>
      <t>2</t>
    </r>
  </si>
  <si>
    <t>prag</t>
  </si>
  <si>
    <r>
      <rPr>
        <sz val="10"/>
        <color indexed="8"/>
        <rFont val="Arial"/>
        <family val="2"/>
        <charset val="238"/>
      </rPr>
      <t xml:space="preserve">IZRADA BETONSKE OBLOGE OKO MULJNOG ISPUSTA U VODOTOK
Izrada betonske obloge </t>
    </r>
    <r>
      <rPr>
        <sz val="10"/>
        <rFont val="Arial"/>
        <family val="2"/>
        <charset val="238"/>
      </rPr>
      <t>C25/30</t>
    </r>
    <r>
      <rPr>
        <sz val="10"/>
        <color indexed="8"/>
        <rFont val="Arial"/>
        <family val="2"/>
        <charset val="238"/>
      </rPr>
      <t>, d=10cm oko muljnog ispusta u vodotok.
Stavka uključuje izradu, odnosno dobavu i prijevoz vodonepropusnog betona, te strojnu ugradnju i njegu svježeg betona, potrebnu armaturu i oplatu, podložni šljunak, te sav rad i materijal potreban za rad.</t>
    </r>
  </si>
  <si>
    <t>BETONIRANJE KOLNIH ULAZA
Betoniranje kolnih ulaza betonom C25/30 debljine 15 cm na podlozi od šljunka 10 cm. Stavka obuvaća nabavu i dovoz potrebnog materijala, podložnog šljunka, te njegu betona, sav rad i materijal za rad.</t>
  </si>
  <si>
    <t>4. TESARSKI RADOVI</t>
  </si>
  <si>
    <t>IZRADA OPLATE AB OKNA
Izrada dvostrane oplate zidova 4 okna i ulaznih otvora, te oplate ploče. Stavka obuhvaća izradu i oplatu proboja za prolaz FFG fazonskih komada kroz AB zid okna. Stavka obuhvaća izradu, dovoz i montažu, te sav rad i materijal potreban za rad.</t>
  </si>
  <si>
    <t>5. ZIDARSKI RADOVI</t>
  </si>
  <si>
    <t>OBRADA PRODORA CIJEVI KROZ ZIDOVE OKNA
Vodonepropusna obrada prodora cijevi kroz zidove okana.
Ukoliko se izvodi hidroizolacija s bitumenskom ljepenkom za prodore rabiti specijalne prstenove koji se ugrađuju u zidove zasunske komore točno po projektiranoj  osi cjevovoda, a ukoliko se izvodi PVC izolacija prodori se obrađuju krojenim zavarenim folijama. Stavka obuhvaća obradu prodora sa specijalnim prstenovima/krojene zavarene folije, sav potrebni materijal, rad i sredstva za rad</t>
  </si>
  <si>
    <t>Obračun po prodoru</t>
  </si>
  <si>
    <t>6. MONTAŽNI RADOVI</t>
  </si>
  <si>
    <t xml:space="preserve">UGRADNJA PE HD TLAČNIH VODOVODNIH CIJEVI
Nabava, dovoz i ugradnja polietilenskih (PEHD) cijevi za opskrbu vodom. Klasa materijala PE100, SDR 17, PN 10 bara, nazivne dimenzije DN160, DN110, DN 90.
Cijevi moraju biti proizvedene sukladno HRN EN 12201-2. Oznake na cijevi sukladno HRN EN 12201-2.
Potrebno je priložiti važeće ateste/potvrdu sukladnosti normi HRN EN 12201-2 izdanu od ovlaštene institucije. Priložiti primjerke potvrda o ispitivanju koje će se izdavati za svaku šaržu isporučenih cijevi. 
Cijev treba ugraditi u iskopani rov na posteljicu od pijeska prema projektom predviđenim padovima. Cijev mora nalijegati cijelom dužinom na pješčanu posteljicu, a zatrpava se rastresitim materijalom, bez primjesa kamena, koji se može sabiti (sitni šljunak, pijesak).
Spojeve cijevi treba ostaviti nezatrpane dok se ne provede tlačna proba.
Promjene pravca cjevovoda ograničene su minimalnim radijusom Rmin=50 d. Za veće promjene pravca otkloni se rješavaju odgovarajućim fazonskim komadima prema montažnim planovima.
Postupak sučeonog zavarivanja ili spajanja elektrospojnicama izvesti u skladu s uputama proizvođača ili isporučitelja cijevi.
Prije ugradnje specijalnih spojnica za </t>
  </si>
  <si>
    <t>prijelaz sa PEHD cijevi na duktilne fazonske komade i armature , potrebno je u kraj cijevi koja se spaja ugraditi prsten protiv deformacije završnog dijela PEHD cijevi.
Stavka obuhvaća nabavu, dovoz, ugradnju, te sav potrebni materijal (uključujući i elektrospojnice), rad na spajanju i ugradnji PEHD cjevovoda.</t>
  </si>
  <si>
    <t xml:space="preserve">Obračun po m' isporučene i ugrađene PEHD cijevi i pripadnog spojnog i brtvenog materijala: 
Predviđena je ugradnja sljedećih veličina promjera cijevi: </t>
  </si>
  <si>
    <t>Ф 160</t>
  </si>
  <si>
    <t>Ф 110</t>
  </si>
  <si>
    <t>Ф 90</t>
  </si>
  <si>
    <t>UGRADNJA ZAŠTITNIH CIJEVI
Ugradnja zaštitnih PEHD cijevi ispod prekobanih prometnica za radni tlak 10 bara, a distantne prstenove od polietilena. Na krajevima postaviti gumene manžete, te ih za cijevi učvrstiti trakom od nehrđajućeg kiselootpornog čelika, debljine 0.5 mm i širine 30 mm. Vijci, matice i podložne pločice za učvršćenje trake su također od nehrđajućeg kiselootpornog čelika. Bušenje ispod prometnice obračunato u zemljanim radovima.</t>
  </si>
  <si>
    <t>Ф250</t>
  </si>
  <si>
    <t>FAZONSKI KOMADI OD PEHD-a 
Nabava, dovoz i ugradnja spojnih dijelova i fazonskih komada, izrađenih od PEHD cijevi za radni tlak od 10 bara, SDR 17. Stavka obuhvaća sve radove, kao i nabavu spojnog i brtvenog materijala prema iskazu fazonskih komada.</t>
  </si>
  <si>
    <t>elektrospojnica Ф90</t>
  </si>
  <si>
    <t>elektrospojnica Ф110</t>
  </si>
  <si>
    <t>elektrospojnica Ф160</t>
  </si>
  <si>
    <t>prirubnički tuljak Ф90</t>
  </si>
  <si>
    <t>prirubnički tuljak Ф160</t>
  </si>
  <si>
    <t>slobodna prirubnica Ф90</t>
  </si>
  <si>
    <t>slobodna prirubnica Ф160</t>
  </si>
  <si>
    <t>PEHD T-komad Ф160/90</t>
  </si>
  <si>
    <t>PEHD T-komad Ф110/90</t>
  </si>
  <si>
    <t>redukcija Ф160/110</t>
  </si>
  <si>
    <t>PE kapa Ф110</t>
  </si>
  <si>
    <t>PE kapa Ф160</t>
  </si>
  <si>
    <t>elektrokoljeno Ф160/11°</t>
  </si>
  <si>
    <t>elektrokoljeno Ф110/15°</t>
  </si>
  <si>
    <t>elektrokoljeno Ф160/15°</t>
  </si>
  <si>
    <t>elektrokoljeno Ф110/22°</t>
  </si>
  <si>
    <t>elektrokoljeno Ф160/22°</t>
  </si>
  <si>
    <t>elektrokoljeno Ф160/30°</t>
  </si>
  <si>
    <t>elektrokoljeno Ф110/45°</t>
  </si>
  <si>
    <t>elektrokoljeno Ф160/45°</t>
  </si>
  <si>
    <t>elektrokoljeno Ф160/60°</t>
  </si>
  <si>
    <t>elektrokoljeno Ф90/90°</t>
  </si>
  <si>
    <t>elektrokoljeno Ф160/90°</t>
  </si>
  <si>
    <t>FAZONSKI KOMADI OD DUKTILNOG LIJEVANOG ŽELJEZA ZA SPAJANJE TLAČNIH CJEVOVODA 
Nabava, dovoz i ugradnja spojnih dijelova i fazonskih komada, izrađenih od duktilnog lijevanog željeza prema DIN EN 545 za tlačno spajanje cijevi za radni tlak od 10 bara. Stavka obuhvaća sve radove, kao i nabavu spojnog i brtvenog materijala, pridržanja fazona pri ugradnji,sve prema iskazu fazonskih komada.</t>
  </si>
  <si>
    <t>N DN 80</t>
  </si>
  <si>
    <t>FFG DN 80x800</t>
  </si>
  <si>
    <t>FFG DN 150x800</t>
  </si>
  <si>
    <t>FFG DN 150x1000</t>
  </si>
  <si>
    <t>T DN 150/80</t>
  </si>
  <si>
    <t>T DN 150</t>
  </si>
  <si>
    <t>T DN 150/50</t>
  </si>
  <si>
    <t>ARMATURE OD DUKTILNOG LIJEVANOG ŽELJEZA ZA SPAJANJE TLAČNIH CJEVOVODA 
Nabava, transport i ugradnja spojnih dijelova i fazonskih komada, izrađenih od duktilnog lijevanog željeza prema DIN EN 545 za tlačno spajanje cijevi za radni tlak od 10 bara. Stavka obuhvaća sve radove, kao i nabavu spojnog i brtvenog materijala, pridržanja armatura pri ugradnji, sve prema iskazu armatura.</t>
  </si>
  <si>
    <t>zasun DN 50 sa ručnim kolom</t>
  </si>
  <si>
    <t>zasun DN 80 sa teleskopskom garniturom</t>
  </si>
  <si>
    <t>zasun DN 80 sa ručnim kolom</t>
  </si>
  <si>
    <t>zasun DN 150 sa ručnim kolom</t>
  </si>
  <si>
    <t>odzračno-dozračni ventil DN 50</t>
  </si>
  <si>
    <t>žablja zaklopka DN 80</t>
  </si>
  <si>
    <t>IZVEDBA HIDRANTA
Nabava, dovoz i montaža tipskog nadzemnog hidranata DN80 prema DIN EN 3222 (uključivo sa cijevi sa prirubnicama za odmak od ''škrinjice'' duljine prema potrebi), nabava, dovoz i oblaganje opekom u suhozidu u podzemnom dijelu svim potrebnim radom, spojnim i brtvenim materijalom prema montažnim planovima i sve ostale dijelove do potpune funkcionalnosti hidranta.
Obračun je po komadu ugrađenog hidranta.</t>
  </si>
  <si>
    <t>IZRADA UKLOPA NA POSTOJEĆI CJEVOVOD
Radovi na spajanju s postojećim cjevovodom u Mačkovcu se moraju usuglasiti i naručiti od lokalnog distributera. U cijeni obračunati sav rad i materijal na izradi uklopa i vraćanju terena u prvobitno stanje.</t>
  </si>
  <si>
    <t xml:space="preserve">TLAČNA PROBA
Tlačnu probu izvesti u svemu prema prema HRN EN 805 sa 1,3 PN, uključivo sva potrebna oprema  kao i svi pripremni radovi i radovi tlačne probe. Kanal se komisijski preuzima nakon tlačne probe za provjeru    vodonepropusnosti ugrađene cijevi. Ispitivanje se vrši ispitnim tlakom koji je 30 % veći od radnog u trajanju od 2 sata, a prema slijedećim uputstvima.
- ako cjevovod nije moguće ispitati odjednom, mora se ispitati po dionicama. U tom slučaju moraju se spojna mjesta između pojedinih dionica ispitati na nepropusnost skupnim ispitivanjem.
- prije punjenja vodom, cjevovod mora biti kompletno usidren na svim horizontalnim i vertikalnim krivinama, koljenima i račvama da se smanji pomicanje, a time i mogućnost propuštanja na spojevima za vrijeme ispitivanja i u kasnijoj eksploataciji cjevovoda.
Cjevovod se mora napuniti vodom i iz njega mora biti ispušten sav zrak.
</t>
  </si>
  <si>
    <t>Za ispitivanje se upotrebljavaju provjereni manometri koji imaju takvu podjelu da se može očitati promjena pritiska od 0.1 bar. Preporučamo dva mjerna instrumenta od kojih jedan registrira tlak, a drugi je kontrolni. 
Manometar se obično postavlja na najnižoj točki ispitine dionice.
Ako se na ispitnim dionicama cjevovoda pokažu mjesta koja propuštaju (kapljice, mlazevi i sl.) mora se ispitivanje prekinuti i dionice isprazniti. Ispitivanje se može ponoviti nakon otklanjanja nedostataka.
Tlačnoj probi mora biti prisutan nadzorni inženjer.</t>
  </si>
  <si>
    <t>ISPITIVANJE HIDRANTSKE MREŽE
Ispitivanje hidrantske mreže prema uvjetima zaštite od požara po ovlaštenom ispitivaču</t>
  </si>
  <si>
    <t>komad</t>
  </si>
  <si>
    <t xml:space="preserve">DEZINFEKCIJA
Po dovršenju i uspješno provedenim tlačnim probama na prethodno opisan način, potrebno je prije puštanja u pogon-upotrebu, obaviti pranje i dezinfekciju cjevovoda.
Pranje i dezinfekcija se obavlja pod kontrolom i rukovodstvom kvalificiranog sanitarnog osoblja.
Cjevovod se mora dobro isprati sanitarno čistom vodom od svih nečistoća i stranih tvari, a zatim dezinficirati otopinom koja mora sadržavati 30mg/l klora. Otopina se u cjevovodu mora zadržati minimalno 6 sati, te nakon tog vremena rezidualni klor ne smije biti manji od 10 mg/l.
Sanitarno osoblje mora osigurati zaštitu radnika koji rade na dezinfekciji, jer je klor opasan po zdravlje, ako se njime nepažljivo rukuje.
Dezinfekcija cjevovoda mora se izvršiti prema uputama nadležnog sanitarnog laboratorija u suglasnosti sa nadzornim inženjerom za kloriranje.
</t>
  </si>
  <si>
    <t>Obračun po m'</t>
  </si>
  <si>
    <t>CRPLJENJE PODZEMNE VODE
Stavka obuhvaća nabavu, montažu i posluživanje potrebne opreme za vrijeme trajanja izvođenja radova.</t>
  </si>
  <si>
    <t>h</t>
  </si>
  <si>
    <t>PREUZIMANJE VODOVODNE MREŽE
Preuzimanje vodovodne mreže
Nakon provedenog pranja i dezinfekcije cjevovoda, te zadovoljavanje Pravilnika o sanitarno-tehničkim i higijenskim te drugim uvjetima koje moraju ispunjavati vodoopskrbni objekti, u cjevovod se pušta voda pri čemu se vrši odzračivanje cjevovoda i isprobavanje rada zasuna i hidranata. Također se treba provesti čišćenje zasunskih okana.
Ovu stavku određuje i odobrava nadzorni inženjer.
Obračun po satu preuzimanja vodovoda.</t>
  </si>
  <si>
    <t>MEHANIČKO ČIŠĆENJE I ISPIRANJE CJEVOVODA
Mehaničko čišćenje i ispiranje cjevovoda se vrši preko hidrantskog nastavka i vodomjera ukoliko je izgrađena mreža spojena na crpnu stanicu i pod tlakom, odnosno na cisterne za pitku vodu.</t>
  </si>
  <si>
    <t xml:space="preserve">Pripreme za kućne priključke
Na predmetnom zahvatu predviđeno je izvođenje priprema za kućne priključke na projektiranom vodoopskrbnom cjevovodu. Točne lokacije potrebno je utvrditi u dogovoru s Komrad d.o.o. Slatina. lzvoditelj radova mora posjedovati opremu prikladnu za izradu preciznih provrta pod tlakom na cjevovodu od raznih materijala. 
Nabava, doprema, prijevoz na mjesto gradnje i ugradnja sa svim potrebnim spojnim i brtvenim materijalom u vodonepropusnoj izvedbi:
- vodovodne cijevi, PEHD, PE100, SDR17/10 bara , 3/ 4" (DN32 mm). 
Tlačnu cijev postaviti u zaštitinu cijev  PEHD PE100, DN63mm, prosječne dužine 5 (7) m. Spajanje  na glavni vod izvesti sedlom/ogrlicom s ventilom, ugradbenom garniturom i cest.kapom,
- ugradba svih fazonskih komada, armatura , priključne  cijevi i svog ostalog materijala potrebnog za izvedbu jednog vodovodnog kućnog priključka, a sve prema zahtjevima Komrad d.o.o..
- izvedba tipskog  plastičnog vodomjernog okna sa zaštitom od smrzavanja, iznimno AB vodomjernog okna (od betona C30/ 37), svijetlih dimenzija min 60 x 60 cm, prosječne svijetle visine 100 cm, uz ugradnju tipskih poklopaca  min. B125, a sve prema zahtjevima Komrad d.o.o..
</t>
  </si>
  <si>
    <t>4000 kn/kom</t>
  </si>
  <si>
    <r>
      <t>-oprema novih vodomjernih okana volumetrijskim vodomjerom s integriranim  daljinskim očitavanjem na otvorenom podatkovnom protokolu wM-Bus Tl  (EN 13757-4), OMS, 868 MHz. Zaštitna klasa min. IP67). Vodomjer sa sustavom da ljinskog očitavanja mora biti u potpunosti kompatibilan s postojećim sustavom mjerenja potrošnje vode isporučitelja vodne usluge.</t>
    </r>
    <r>
      <rPr>
        <sz val="10"/>
        <color rgb="FF000000"/>
        <rFont val="Arial"/>
        <family val="2"/>
        <charset val="238"/>
      </rPr>
      <t xml:space="preserve"> lspred i iza vodomjera ugraditi kuglaste ventile s tim  da je ventil iza vodomjera s ispustom, odnosno oprema okna sa svim potrebnim armaturama, fazonskim komadima i fitinzima, eventualno potrebnim regularorima t aka, a sve prema zahtjevima Komrad d.o.o..
Spajanje  na glavni cjevovod od PEHD-a izvodi se elektrofuzijskim sedlima s ventilom. Sav navedeni materijal mora imati površinsku epoksidnu zaštitu min. 250  µ m. Uz svaki spojni element  na ventil ugraduje se ugradbena (teleskopska) garnitura i ulicna lijevano željezna kapa s natpisom ''VODOVOD''.
Ugradbena garnitura mora biti teleskopska, zvono garniture od GG/GGG sa epoksidnom zaštitom min. 250  µ m, s motkom od pocinčanog čelika St 37, zaštitnom PEHD cijevi i visine ovisno o dubini cjevovoda. Sav cijevni materijal, fazonski komadi  i sva armatura mora imati odobrenje od ovlaštenog zavoda </t>
    </r>
  </si>
  <si>
    <t xml:space="preserve">(HZJZ) za mogućnost korištenja u vodi za piće sukladno Pravilniku o zdravstvenoj ispravnosti vode za piće.
Stavka uključuje i sve zemljane radove za izradu pripreme kućnog priključka:
- Označavanje  bojom na terenu vodovodnog kućnog priključka,
- strojno rezanje i razbijanje asfalta odn. hidrauličko bušenje ispod prometnice na mjestima prijelaza ispod prometnice, kolnih i pješačkih ulaza, (uz ishođenje suglasnosti vlasnika cestovnog pojasa -Općina, HC, ŽUC, i dr.)
- iskop rova za spojni cjevovod kućnog priključka, uključujući i iskop za okna kućnih priključaka.
Predviđena je izvedba rova sa vertikalnim stranama te proširenje rova na mjestima montaže okana uz korištenje razuporne oplate, zaštitne ograde i dr. Iskopano tlo  odbacuje se u stranu unutar radnog pojasa,- ručno planiranje dna rova, - nabava, dobava i ugradnja sitnog šljunka (granulacije 0-16 mm) za izradu podloge debljine 10 cm ispod vodovodnih cijevi i u zoni cijevi (do 30 cm iznad tjemena cijevi)  uz pažljivo  nabijanje.
-  nabava, dobava i ugradnja zamjenskog materijala za zatrpavanje cjevovoda uz pažljivo nabijanje u slojevima do 30 cm. Zbijenost se mora izvesti prema NPP.
- utovar i odvoz viška materijala iz iskopa i </t>
  </si>
  <si>
    <t xml:space="preserve">razbijenog asfalta na stalnu deponiju.
'-strojno rezanje i razbijanje asfalta, betona, pranog kulira, skidanje opločnika i kulir ploca kao i mogućih drugih materijala  na kolnim i pješackim ulazima gdje se radi izvod za kućni priključak.
- vraćanje u prvobitno stanje kolnih i pješackih površina na mjestima gdje se izvodio izvod za kućni prikljucak,  bez obzira na vrstu materijala.
- tlačna proba i dezinfekcija cjevovoda uključivo  sav potreban pribor, materijal i rad.
Stavka uključuje i probijanje postojećih ogradnih betonskih zidova i/ili temelja, naknadnu sanaciju ograda i zidića, odvoz materijala na trajnu deponiju, te vraćanje površina u prvobitno stanje.
Prije izrade izvedbenog projekta i početka zemljanih radova u suradnji sa Komrad d.o.o. utvrditi dubine i pozicije (profil, materijal i dr.) postojećeg cjevovoda na kojemu se predviđa izvođenje kućnih priključaka, te  označiti njihove trase na terenu.
lzvođenje se mora uskladiti i s postojećim stanjem različitih infrastrukturnih sustava na koje su priključeni potrošači. Kako bi se utvrdile pozicije i dubine svih podzemnih instalacija, prije početka radova potrebno je obavjestiti  predstavnike nadležnih distributera (vodovod, odvodnja, plin, EK, </t>
  </si>
  <si>
    <t xml:space="preserve">elektra i dr) i dogovoriti način izvođenja radova da ne dođe do njihovog oštećenja. Kod krizanja s postojecim instalacijama  zaštitu izvesti u kompletu prema traženim uvjetima vlasnika pojedinih instalacija. Stanje okolnih objekata, infrastrukture, instalacija, ograda, kućnih prilaza, vegetacije i ostalih specifičnih karakteristika lokacije (npr. vodeni tokovi i sl.) potrebno je potkrijepiti video snimkom visoke razlučivosti šireg pojasa trase (najmanje 10 m lijevo i 10 m desno) snimljenim odgovarajućom brzinom kako bi na snimci bili vidljivi svi detalji, te  fotografijama svih postojećih oštećenja.
Nakon obilježavanja  trasa projektiranog cjevovoda i ostalih instalacija, te definiranja lokacija kućnih priključaka, potrebno je provesti probne iskope, te obaviti zapisničku  primopredaju označenih instalacija na 
terenu, nakon čega sva ostećenja nastala na postojećim instalacijama snosi izvođač radova. Navedeni dogovori trebaju se zapisnički potvrditi od strane predstavnika nadležnog distributera, Komrad d.o.o. Slatina, Nadzora i lzvođača.
Lociranje  trase kućnog priključka u skladu  lokalnih  prilika na terenu, sve u dogovoru sa vlasnikom domaćinstva, nadzornim inženjerom i predstavnikom lnvestitora. Pripremni radovi obuhvaćaju i označavanje </t>
  </si>
  <si>
    <t xml:space="preserve">pozicija kucnih priključaka  bojom na terenu, geodetski snimak,
izradu situacije, skice i specifikacije priključaka od strane lzvođača, za usvojeni tip priključka.
lzvedba pripreme za kućni priključak kao i narudžba potrebnog materijala, može se provoditi nakon konzultacija s Komrad d.o.o. , te dobivanja suglasnosti od Nadzornog inženjera, predstavnika Komrad d.o.o. na dostavljene situacije, skice i specifikacij e kućnog priključka. Dinamiku izvođenja kućnih priključaka lzvođač treba uskladiti sa zahtjevima Komrad d.o.o.. Kućne priključke potrebno je označiti detekcijskim markerima, sukladno uvjetima Komrad d.o.o..
Geodetski snimak izvedenog stanja kućnih priključaka (s elementima: dubina cjevovoda i okana, veličina i položajacjevovoda) predaje se Komrad d.o.o. u papirnatom (3 primjerka) i digitalnom formatu (dwg) te stvarnim HTRS i HDKS koordinatama.
Stavka obuhvaća sve potrebne radove (pripremne, zemljane , tesarske, betonske, zidarske, montazne i dr), materijale, pomoćna sredstva, tj. nabavu, transporte i ugradbu svega potrebnog za izradu kućnih priključaka  na postojeće vodoopskrbne cjevovode. </t>
  </si>
  <si>
    <t>komada</t>
  </si>
  <si>
    <t>7. OSTALI RADOVI</t>
  </si>
  <si>
    <r>
      <rPr>
        <sz val="10"/>
        <color indexed="8"/>
        <rFont val="Arial"/>
        <family val="2"/>
        <charset val="238"/>
      </rPr>
      <t xml:space="preserve">IZRADA KRIŽANJA VODOVODNE CIJEVI S PROMETNICAMA
Ispod trupa županijske i lokalne ceste izvršiti 2 bušenja s provlačenjem zaštitine cijevi u naselju Hum Varoš i u Mačkovcu . Bušenje ispod prometnica specijalnom bušilicom sa istovremenim utiskivanjem zaštitne cijevi.
Jame za bušaču garnituru su veličine cca 4,5x2m i </t>
    </r>
    <r>
      <rPr>
        <sz val="10"/>
        <rFont val="Arial"/>
        <family val="2"/>
        <charset val="238"/>
      </rPr>
      <t>dubine od cca 1,30-1,35m  (ovisno o križanju)</t>
    </r>
    <r>
      <rPr>
        <sz val="10"/>
        <color indexed="8"/>
        <rFont val="Arial"/>
        <family val="2"/>
        <charset val="238"/>
      </rPr>
      <t xml:space="preserve"> s jedne strane, a s druge 2,5x2,5, dubine 1,85-1,95 m (ovisno o križanju) i obračunata je u stavci strojnog iskopa.
Stavka obuhvaća dopremu potrebnog materijala i alata, montažu bušilice, bušenje horizontalnog rova, utiskivanje zaštitne čelične cijevi DN 273x5,0mm , provlačenje PEHD cijevi (sa svim manžetama, distančanim prstenovima i potrebnim  materijalom do potpune funkcionalnosti), te demontažu i odvoz bušilice.
Krajevi zaštitne cijevi moraju biti udaljeni min 1m od ruba cestovnog jarka ili nožice nasipa ceste. Nakon provlačenja tlačne cijevi, otvor na zaštitinoj cijevi se zatvara specijalnim brtvenim kapama ovisno o profilima cijevi.
Stavka obuhvaća nabavu, dovoz, rad  i ugradnju svog potrebnog materijala, dovođenje bankina i odovodnih jaraka u ispravno stanje u slučaju štete pri izvođenju.</t>
    </r>
  </si>
  <si>
    <t>Obračun po m' stvarno izbušenog rova</t>
  </si>
  <si>
    <t xml:space="preserve">SANIRANJE PREKOPA CESTE NA KRIŽANJU HUM I ODVOJAK HUM, TE ODVOJKU HUMA
Saniranje prekopa ceste na križanju Hum  i odvojak Hum, te odvojak Hum
Stavka obuhvaća grubo i fino strojno planiranje, te zbijanje posteljice valjcima. (zbijanje posteljice u zemljanim materijalima treba izvršiti tako da se postigne stupanj zbijenosti u odnosu na standardni Proctorov postupak Sz=100 %, odnosno modul stišljivosti Ms≥20 Mn/m2), nabavu, dobavu i ugradnju drobljenog kamenog materijala 0-60, planiranje, nabijanje vibracijskim sredstvima do traženog modula stišljivosti. Izrada nosivo-habajućeg asfaltnog sloja sa obradom rubova staro/novo s izradom bitumenskog međusloja za sljepljivanje asfaltnih slojeva bitumenskom emulzijom u količini od 0,50 kg/m2 i sve ostale neophodne radove do kompletiranja pozicije.
</t>
  </si>
  <si>
    <t xml:space="preserve">tucanik-odvojak Hum debljine 30 cm, modul stišljivosti najmanje MS = 40MN/m² </t>
  </si>
  <si>
    <t xml:space="preserve">tucanik-križanje Hum i odvojak Hum, debljine 35 cm, modul stišljivosti najmanje MS = 60MN/m² </t>
  </si>
  <si>
    <t>asfalt-križanje Hum i odvojak Hum, AC16 SURF50/70 debljine 8 cm</t>
  </si>
  <si>
    <t>IZRADA DRVENIH PJEŠAČKIH PRIJELAZA
Izrada, postavljanje i demontaža drvenih pješačkih prijelaza preko rova na potrebnim mjestima. S obje strane mostića staviti ogradu. Podlogu prijelaza izvesti od dasaka debljine 5 cm. Stavka obuhvaća sav spojni materijal i sav potreban prijenos materijala. Obračun po komadu izvedenog prijelaza, lokaciju obavezno utvrditi sa nadzornim inženjerom.</t>
  </si>
  <si>
    <t>IZRADA ZAŠTITNE OGRADE
Izrada zaštitne građevinske ograde za osiguranje gradilišta, te osiguranje sigurnosti prometa oko gradilišta. Zaštitna ograda mora biti izrađena sukladno Zakonu o zaštiti na radu. Stavka obuhvaća dovoz materijala za izradu ograde, izradu ograde, montažu, demontažu, uklanjanje i odvoz, te sav rad i materijal za rad.</t>
  </si>
  <si>
    <t>m</t>
  </si>
  <si>
    <t>ZAMJENA POSTOJEĆIH UNIŠTENIH I OŠTEĆENIH PROPUSTA
Zamjena postojećih uništenih i oštećenih betonskih propusta na kolnim ulazima.
Stavka obuhvaća, uklanjanje postojećih propusta, nabavu, dovoz i ugradnju novih betonskih propusta, sav rad i materijal za rad i sve ostale dijelove do potpune funkcionalnosti.</t>
  </si>
  <si>
    <t>OBNOVA RASKOPANIH BANKINA
Obnova i dovođenje u prvobitno stanje raskopanih bankina cesta u širini vodovodnog rova jednakim materijalom kao prije raskopavanja.
Stavka obuvaća nabavu, dovoz i ugradnju materijala, planiranje, nabijanje vibracijskim sredstvima do modula stišljivosti Ms 40MN/m2</t>
  </si>
  <si>
    <t>Obračun po m2 obnovljene bankine</t>
  </si>
  <si>
    <t>MONTAŽA POSTOJEĆIH OGRADA I IZRADA NOVIH OGRADA I
Čišćenje, montaža i bojanje postojećih ograda(ukoliko se ograda može ponovno iskoristiti), odnosno nabava, dovoz i ugradnja materijala, te zemljane, betonske, tesarske, zidarske i bravarske radove(ukoliko se postavlja nova ograda), uključivo i temelj te sav rad i materijal za rad  i sve ostale dijelove do potpune funkcionalnosti.</t>
  </si>
  <si>
    <t>HIDROIZOLACIJA DONJE PLOČE I ZIDOVA  AB OKNA
Hidroizolacija donje ploče i zidova za 4 okna s dva sloja bitumena i jednog sloja bitumenizirane ljepenke ili varene PVC izolacijske folije.
Stavka obuhvaća izradu, dovoz i montažu, te sav rad i materijal potreban za rad.</t>
  </si>
  <si>
    <t>B 01</t>
  </si>
  <si>
    <t>B 02</t>
  </si>
  <si>
    <t>B 31</t>
  </si>
  <si>
    <t>B 56</t>
  </si>
  <si>
    <t>B 59</t>
  </si>
  <si>
    <t>UGRADNJA LIJEVANO-ŽELJEZNIH POKLOPACA
Ugradnja lijevano-željeznih poklopaca za klase B125 za zasunska okna.
Stavka obuhvaća, nabavu, dovoz i ugradnju lijevano-željeznih poklopaca, sav rad i materijal potreban za rad.</t>
  </si>
  <si>
    <t>lj.ž- poklopac 600x600 mm klase B125</t>
  </si>
  <si>
    <t xml:space="preserve">UGRADNJA PENJALICA ZASUNSKA OKNA
Ugradnja penjalica -3kom/m visine. Penjalice izraditi od betonskog željeza Φ20mm. Stavka obuhvaća izradu, dovoz i montažu, te sav rad i materijal potreban za rad za 4 zasunska okna.
</t>
  </si>
  <si>
    <t>IZRADA OBLOGE ZAŠTITE HIDROIZOLACIJE AB OKNA
Izrada obloge zaštite hidroizolacije za 4 zasunska okna čepastom folijom prema uputi proizvođača. Stavka obuhvaća izradu, dovoz i montažu, te sav rad i materijal potreban za rad.</t>
  </si>
  <si>
    <t>UGRADNJA TRAKA ZA OZNAČAVANJE CJEVOVODA
Nabava i ugradba traka za označavanje i detekciju plastičnih - vodovodnih cjevovoda PE - traka sa ugrađenim metalnim vodičem.
Ugrađuje se na sloj pijeska cca 30 cm iznad tjemena vodovodne cijevi, slijedi paralelno cjevovod te se uvlači u zasunsko okno kako bi se omogućio eventualni priključak električne struje - napona potrebnog za olakšanu detekciju cjevovoda.</t>
  </si>
  <si>
    <t>Obračun po m' ugrađene trake za detekciju.</t>
  </si>
  <si>
    <t>PRIVREMENA PROMETNA SIGNALIZACIJA
Sav rad i materijal moraju odgovarati zahtjevima i tehničkim uvjetima iz Pravilnika o prometnim znakovima, signalizaciji i opremi na cestama (NN RH 33/05. 64/05. 155/05. 14/11), te O.T.U.I. 9-01.0;9-01.1; 9-01.2; 9-01.3.
Cijena obuhvaća izradu projekta privremene prometne signalizacije, dobavu, postavljanje znakova i uklanjanje istih nakon završetka radova</t>
  </si>
  <si>
    <t>kompl.</t>
  </si>
  <si>
    <t>ZAŠTITA PODZEMNIH TK INSTALACIJA
Pažljivim ručnim iskopom otkopati instalacije, te ih potom zaštititi postavljanjem PEHD polucijevi Ø160mm iznad kabla. Tako zaštićenu instalaciju potrebno je zatrpati pijeskom 10 cm iznad cijevi, te postaviti zaštitnu traku upozorenja 10 cm iznad zaštite instalacije. Rov zatrpati kamenim materijalom 0/60mm, i to najprije sitnijim a potom krupnijim materijalom. Kameni materijal oprezno zbijati ručnim nabijačima. Sve izvesti u skladu sa O.T.U. U stavku spada strojni i ručni iskop, nabava, dobava i prijenos PEHD cijevi, rezanje cijevi, izvedba zaštite i zatrpavanje rova. Obračun po m1 izvedene zaštite.</t>
  </si>
  <si>
    <t>TEKUĆA ISPITIVANJA
Troškovi ispitivanja materijala i radova, uzimanja atesta, te ispitivanje svih ugrađenih građevnih proizvoda.
Ispitivanja se vrše u skladu sa "PROGRAMOM KONTROLE I OSIGURANJA KVALITETE"</t>
  </si>
  <si>
    <t>REKAPITULACIJA :</t>
  </si>
  <si>
    <t>UKUPNO :</t>
  </si>
  <si>
    <t>PDV :</t>
  </si>
  <si>
    <t>SVEUKUPNO :</t>
  </si>
  <si>
    <t>*</t>
  </si>
  <si>
    <t>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</si>
</sst>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6" formatCode="#,##0.00\ &quot;kn&quot;"/>
    <numFmt numFmtId="169" formatCode="0.00_ "/>
  </numFmts>
  <fonts count="27" x14ac:knownFonts="1">
    <font>
      <sz val="11"/>
      <color indexed="8"/>
      <name val="Calibri"/>
      <charset val="238"/>
    </font>
    <font>
      <sz val="11"/>
      <color indexed="8"/>
      <name val="Arial"/>
      <family val="2"/>
      <charset val="238"/>
    </font>
    <font>
      <b/>
      <sz val="12"/>
      <color indexed="8"/>
      <name val="Arial"/>
      <family val="2"/>
      <charset val="238"/>
    </font>
    <font>
      <b/>
      <sz val="11"/>
      <color indexed="8"/>
      <name val="Arial"/>
      <family val="2"/>
      <charset val="238"/>
    </font>
    <font>
      <b/>
      <sz val="14"/>
      <color indexed="8"/>
      <name val="Arial"/>
      <family val="2"/>
      <charset val="238"/>
    </font>
    <font>
      <sz val="10"/>
      <color indexed="8"/>
      <name val="Arial"/>
      <family val="2"/>
      <charset val="238"/>
    </font>
    <font>
      <b/>
      <sz val="10"/>
      <color indexed="8"/>
      <name val="Arial"/>
      <family val="2"/>
      <charset val="238"/>
    </font>
    <font>
      <i/>
      <sz val="10"/>
      <color indexed="8"/>
      <name val="Arial"/>
      <family val="2"/>
      <charset val="238"/>
    </font>
    <font>
      <sz val="10"/>
      <name val="Arial"/>
      <family val="2"/>
      <charset val="238"/>
    </font>
    <font>
      <sz val="11"/>
      <name val="Arial"/>
      <family val="2"/>
      <charset val="238"/>
    </font>
    <font>
      <sz val="10"/>
      <color rgb="FFFF0000"/>
      <name val="Arial"/>
      <family val="2"/>
      <charset val="238"/>
    </font>
    <font>
      <sz val="10"/>
      <color indexed="8"/>
      <name val="Calibri"/>
      <family val="2"/>
      <charset val="238"/>
    </font>
    <font>
      <b/>
      <sz val="14"/>
      <color indexed="8"/>
      <name val="Calibri"/>
      <family val="2"/>
      <charset val="238"/>
    </font>
    <font>
      <b/>
      <sz val="10"/>
      <color indexed="8"/>
      <name val="Calibri"/>
      <family val="2"/>
      <charset val="238"/>
    </font>
    <font>
      <i/>
      <sz val="10"/>
      <color indexed="8"/>
      <name val="Calibri"/>
      <family val="2"/>
      <charset val="238"/>
    </font>
    <font>
      <b/>
      <sz val="11"/>
      <color indexed="8"/>
      <name val="Calibri"/>
      <family val="2"/>
      <charset val="238"/>
    </font>
    <font>
      <sz val="10"/>
      <name val="Arial Narrow"/>
      <family val="2"/>
      <charset val="238"/>
    </font>
    <font>
      <sz val="9"/>
      <name val="Arial"/>
      <family val="2"/>
      <charset val="238"/>
    </font>
    <font>
      <sz val="8"/>
      <name val="Arial"/>
      <family val="2"/>
      <charset val="238"/>
    </font>
    <font>
      <i/>
      <sz val="9"/>
      <name val="Arial"/>
      <family val="2"/>
      <charset val="238"/>
    </font>
    <font>
      <sz val="9"/>
      <name val="Arial"/>
      <family val="2"/>
      <charset val="238"/>
    </font>
    <font>
      <sz val="10"/>
      <name val="Arial"/>
      <family val="2"/>
      <charset val="238"/>
    </font>
    <font>
      <vertAlign val="superscript"/>
      <sz val="10"/>
      <color indexed="8"/>
      <name val="Arial"/>
      <family val="2"/>
      <charset val="238"/>
    </font>
    <font>
      <sz val="10"/>
      <color rgb="FF000000"/>
      <name val="Arial"/>
      <family val="2"/>
      <charset val="238"/>
    </font>
    <font>
      <vertAlign val="superscript"/>
      <sz val="11"/>
      <color indexed="8"/>
      <name val="Arial"/>
      <family val="2"/>
      <charset val="238"/>
    </font>
    <font>
      <vertAlign val="superscript"/>
      <sz val="10"/>
      <name val="Arial"/>
      <family val="2"/>
      <charset val="238"/>
    </font>
    <font>
      <vertAlign val="superscript"/>
      <sz val="11"/>
      <name val="Arial"/>
      <family val="2"/>
      <charset val="238"/>
    </font>
  </fonts>
  <fills count="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13"/>
        <bgColor indexed="64"/>
      </patternFill>
    </fill>
    <fill>
      <patternFill patternType="solid">
        <fgColor indexed="10"/>
        <bgColor indexed="64"/>
      </patternFill>
    </fill>
  </fills>
  <borders count="6">
    <border>
      <left/>
      <right/>
      <top/>
      <bottom/>
      <diagonal/>
    </border>
    <border>
      <left/>
      <right/>
      <top style="thin">
        <color indexed="12"/>
      </top>
      <bottom/>
      <diagonal/>
    </border>
    <border>
      <left/>
      <right/>
      <top/>
      <bottom style="dotted">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s>
  <cellStyleXfs count="3">
    <xf numFmtId="0" fontId="0" fillId="0" borderId="0">
      <alignment vertical="center"/>
    </xf>
    <xf numFmtId="0" fontId="8" fillId="0" borderId="0">
      <alignment vertical="center"/>
    </xf>
    <xf numFmtId="0" fontId="21" fillId="0" borderId="0"/>
  </cellStyleXfs>
  <cellXfs count="182">
    <xf numFmtId="0" fontId="0" fillId="0" borderId="0" xfId="0" applyAlignment="1"/>
    <xf numFmtId="0" fontId="1" fillId="0" borderId="0" xfId="0" applyFont="1" applyAlignment="1">
      <alignment vertical="center"/>
    </xf>
    <xf numFmtId="0" fontId="2" fillId="0" borderId="0" xfId="0" applyFont="1" applyAlignment="1">
      <alignment vertical="center"/>
    </xf>
    <xf numFmtId="166" fontId="3" fillId="0" borderId="0" xfId="0" applyNumberFormat="1" applyFont="1" applyAlignment="1">
      <alignment vertical="center"/>
    </xf>
    <xf numFmtId="0" fontId="1" fillId="0" borderId="1" xfId="0" applyFont="1" applyBorder="1" applyAlignment="1">
      <alignment vertical="center"/>
    </xf>
    <xf numFmtId="0" fontId="2" fillId="0" borderId="1" xfId="0" applyFont="1" applyBorder="1" applyAlignment="1">
      <alignment vertical="center"/>
    </xf>
    <xf numFmtId="166" fontId="3" fillId="0" borderId="1" xfId="0" applyNumberFormat="1" applyFont="1" applyBorder="1" applyAlignment="1">
      <alignment vertical="center"/>
    </xf>
    <xf numFmtId="0" fontId="1" fillId="0" borderId="0" xfId="0" applyFont="1" applyBorder="1" applyAlignment="1">
      <alignment vertical="center"/>
    </xf>
    <xf numFmtId="0" fontId="2" fillId="0" borderId="0" xfId="0" applyFont="1" applyBorder="1" applyAlignment="1">
      <alignment vertical="center"/>
    </xf>
    <xf numFmtId="166" fontId="3" fillId="0" borderId="0" xfId="0" applyNumberFormat="1" applyFont="1" applyBorder="1" applyAlignment="1">
      <alignment vertical="center"/>
    </xf>
    <xf numFmtId="0" fontId="4" fillId="0" borderId="0" xfId="0" applyFont="1" applyAlignment="1">
      <alignment vertical="center"/>
    </xf>
    <xf numFmtId="0" fontId="2" fillId="0" borderId="2" xfId="0" applyFont="1" applyBorder="1" applyAlignment="1">
      <alignment vertical="center"/>
    </xf>
    <xf numFmtId="0" fontId="1" fillId="0" borderId="2" xfId="0" applyFont="1" applyBorder="1" applyAlignment="1">
      <alignment vertical="center"/>
    </xf>
    <xf numFmtId="166" fontId="3" fillId="0" borderId="2" xfId="0" applyNumberFormat="1" applyFont="1" applyBorder="1" applyAlignment="1">
      <alignment vertical="center"/>
    </xf>
    <xf numFmtId="0" fontId="2" fillId="0" borderId="0" xfId="0" applyFont="1" applyAlignment="1">
      <alignment horizontal="right" vertical="center"/>
    </xf>
    <xf numFmtId="166" fontId="2" fillId="0" borderId="0" xfId="0" applyNumberFormat="1" applyFont="1" applyAlignment="1">
      <alignment vertical="center"/>
    </xf>
    <xf numFmtId="0" fontId="2" fillId="0" borderId="3" xfId="0" applyFont="1" applyBorder="1" applyAlignment="1">
      <alignment horizontal="center" vertical="center"/>
    </xf>
    <xf numFmtId="166" fontId="2" fillId="0" borderId="3" xfId="0" applyNumberFormat="1" applyFont="1" applyBorder="1" applyAlignment="1">
      <alignment horizontal="center" vertical="center"/>
    </xf>
    <xf numFmtId="0" fontId="4" fillId="0" borderId="0" xfId="0" applyFont="1" applyAlignment="1">
      <alignment horizontal="right" vertical="center"/>
    </xf>
    <xf numFmtId="166" fontId="4" fillId="0" borderId="0" xfId="0" applyNumberFormat="1" applyFont="1" applyAlignment="1">
      <alignment vertical="center"/>
    </xf>
    <xf numFmtId="166" fontId="3" fillId="0" borderId="0" xfId="0" applyNumberFormat="1" applyFont="1" applyAlignment="1">
      <alignment horizontal="center" vertical="center"/>
    </xf>
    <xf numFmtId="166" fontId="1" fillId="0" borderId="0" xfId="0" applyNumberFormat="1" applyFont="1" applyAlignment="1">
      <alignment vertical="center"/>
    </xf>
    <xf numFmtId="166" fontId="1" fillId="0" borderId="0" xfId="0" applyNumberFormat="1" applyFont="1" applyAlignment="1">
      <alignment horizontal="center" vertical="center"/>
    </xf>
    <xf numFmtId="0" fontId="5" fillId="0" borderId="0" xfId="0" applyFont="1" applyAlignment="1">
      <alignment horizontal="center" vertical="center"/>
    </xf>
    <xf numFmtId="0" fontId="5" fillId="0" borderId="0" xfId="0" applyFont="1" applyAlignment="1">
      <alignment vertical="center"/>
    </xf>
    <xf numFmtId="0" fontId="5" fillId="0" borderId="0" xfId="0" applyFont="1" applyAlignment="1">
      <alignment horizontal="center" vertical="top"/>
    </xf>
    <xf numFmtId="0" fontId="5" fillId="0" borderId="0" xfId="0" applyFont="1" applyAlignment="1">
      <alignment vertical="center" wrapText="1"/>
    </xf>
    <xf numFmtId="166" fontId="5" fillId="0" borderId="0" xfId="0" applyNumberFormat="1" applyFont="1" applyAlignment="1">
      <alignment horizontal="center" vertical="center"/>
    </xf>
    <xf numFmtId="0" fontId="6" fillId="0" borderId="0" xfId="0" applyFont="1" applyAlignment="1">
      <alignment horizontal="center" vertical="center"/>
    </xf>
    <xf numFmtId="0" fontId="5" fillId="2" borderId="0" xfId="0" applyFont="1" applyFill="1" applyAlignment="1">
      <alignment horizontal="center" vertical="top"/>
    </xf>
    <xf numFmtId="0" fontId="6" fillId="2" borderId="0" xfId="0" applyFont="1" applyFill="1" applyAlignment="1">
      <alignment vertical="center"/>
    </xf>
    <xf numFmtId="0" fontId="5" fillId="2" borderId="0" xfId="0" applyFont="1" applyFill="1" applyAlignment="1">
      <alignment horizontal="center" vertical="center"/>
    </xf>
    <xf numFmtId="166" fontId="5" fillId="2" borderId="0" xfId="0" applyNumberFormat="1" applyFont="1" applyFill="1" applyAlignment="1">
      <alignment horizontal="center" vertical="center"/>
    </xf>
    <xf numFmtId="0" fontId="6" fillId="2" borderId="4" xfId="0" applyFont="1" applyFill="1" applyBorder="1" applyAlignment="1">
      <alignment horizontal="center" vertical="center"/>
    </xf>
    <xf numFmtId="0" fontId="6" fillId="2" borderId="4" xfId="0" applyFont="1" applyFill="1" applyBorder="1" applyAlignment="1">
      <alignment horizontal="center" vertical="center" wrapText="1"/>
    </xf>
    <xf numFmtId="166" fontId="6" fillId="2" borderId="4" xfId="0" applyNumberFormat="1" applyFont="1" applyFill="1" applyBorder="1" applyAlignment="1">
      <alignment horizontal="center" vertical="center" wrapText="1"/>
    </xf>
    <xf numFmtId="166" fontId="6" fillId="2" borderId="4" xfId="0" applyNumberFormat="1" applyFont="1" applyFill="1" applyBorder="1" applyAlignment="1">
      <alignment horizontal="center" vertical="center"/>
    </xf>
    <xf numFmtId="0" fontId="6" fillId="0" borderId="0" xfId="0" applyFont="1" applyFill="1" applyAlignment="1">
      <alignment horizontal="center" vertical="center"/>
    </xf>
    <xf numFmtId="0" fontId="6" fillId="0" borderId="0" xfId="0" applyFont="1" applyFill="1" applyAlignment="1">
      <alignment horizontal="center" vertical="center" wrapText="1"/>
    </xf>
    <xf numFmtId="166" fontId="6" fillId="0" borderId="0" xfId="0" applyNumberFormat="1" applyFont="1" applyFill="1" applyAlignment="1">
      <alignment horizontal="center" vertical="center" wrapText="1"/>
    </xf>
    <xf numFmtId="166" fontId="6" fillId="0" borderId="0" xfId="0" applyNumberFormat="1" applyFont="1" applyFill="1" applyAlignment="1">
      <alignment horizontal="center" vertical="center"/>
    </xf>
    <xf numFmtId="0" fontId="1" fillId="0" borderId="0" xfId="0" applyFont="1" applyAlignment="1">
      <alignment horizontal="center" vertical="top"/>
    </xf>
    <xf numFmtId="0" fontId="4" fillId="0" borderId="0" xfId="0" applyFont="1" applyAlignment="1">
      <alignment horizontal="center"/>
    </xf>
    <xf numFmtId="0" fontId="5" fillId="0" borderId="0" xfId="0" applyFont="1" applyAlignment="1">
      <alignment horizontal="right" vertical="center" wrapText="1"/>
    </xf>
    <xf numFmtId="166" fontId="5" fillId="0" borderId="0" xfId="0" applyNumberFormat="1" applyFont="1" applyFill="1" applyAlignment="1">
      <alignment horizontal="center" vertical="center"/>
    </xf>
    <xf numFmtId="0" fontId="4" fillId="0" borderId="0" xfId="0" applyFont="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center"/>
    </xf>
    <xf numFmtId="166" fontId="5" fillId="0" borderId="0" xfId="0" applyNumberFormat="1" applyFont="1" applyAlignment="1">
      <alignment horizontal="center"/>
    </xf>
    <xf numFmtId="0" fontId="1" fillId="0" borderId="0" xfId="0" applyFont="1" applyAlignment="1"/>
    <xf numFmtId="0" fontId="5" fillId="0" borderId="0" xfId="0" applyFont="1" applyFill="1" applyAlignment="1">
      <alignment horizontal="center" vertical="top"/>
    </xf>
    <xf numFmtId="0" fontId="5" fillId="0" borderId="0" xfId="0" applyFont="1" applyFill="1" applyAlignment="1">
      <alignment horizontal="left" vertical="center" wrapText="1"/>
    </xf>
    <xf numFmtId="0" fontId="5" fillId="0" borderId="0" xfId="0" applyFont="1" applyFill="1" applyAlignment="1">
      <alignment horizontal="center" vertical="center"/>
    </xf>
    <xf numFmtId="166" fontId="5" fillId="0" borderId="0" xfId="0" applyNumberFormat="1" applyFont="1" applyFill="1" applyAlignment="1">
      <alignment horizontal="center" vertical="center" wrapText="1"/>
    </xf>
    <xf numFmtId="0" fontId="5" fillId="0" borderId="0" xfId="0" applyFont="1" applyFill="1" applyAlignment="1">
      <alignment vertical="center" wrapText="1"/>
    </xf>
    <xf numFmtId="0" fontId="5" fillId="0" borderId="0" xfId="0" applyFont="1" applyFill="1" applyAlignment="1">
      <alignment horizontal="center" vertical="center" wrapText="1"/>
    </xf>
    <xf numFmtId="0" fontId="5" fillId="0" borderId="0" xfId="0" applyFont="1" applyFill="1" applyAlignment="1">
      <alignment horizontal="right" vertical="center" wrapText="1"/>
    </xf>
    <xf numFmtId="0" fontId="1" fillId="0" borderId="0" xfId="0" applyFont="1" applyAlignment="1">
      <alignment horizontal="center"/>
    </xf>
    <xf numFmtId="0" fontId="1" fillId="0" borderId="0" xfId="0" applyFont="1" applyFill="1" applyAlignment="1">
      <alignment horizontal="center" vertical="center"/>
    </xf>
    <xf numFmtId="166" fontId="1" fillId="0" borderId="0" xfId="0" applyNumberFormat="1" applyFont="1" applyFill="1" applyAlignment="1">
      <alignment horizontal="center"/>
    </xf>
    <xf numFmtId="166" fontId="1" fillId="0" borderId="0" xfId="0" applyNumberFormat="1" applyFont="1" applyAlignment="1">
      <alignment horizontal="center"/>
    </xf>
    <xf numFmtId="0" fontId="5" fillId="3" borderId="0" xfId="0" applyFont="1" applyFill="1" applyAlignment="1">
      <alignment horizontal="right" vertical="center" wrapText="1"/>
    </xf>
    <xf numFmtId="0" fontId="1" fillId="0" borderId="0" xfId="0" applyFont="1" applyAlignment="1">
      <alignment horizontal="center" vertical="center"/>
    </xf>
    <xf numFmtId="166" fontId="1" fillId="0" borderId="0" xfId="0" applyNumberFormat="1" applyFont="1" applyFill="1" applyAlignment="1">
      <alignment horizontal="center" vertical="center"/>
    </xf>
    <xf numFmtId="0" fontId="5" fillId="0" borderId="0" xfId="0" applyNumberFormat="1" applyFont="1" applyAlignment="1">
      <alignment horizontal="left" vertical="center" wrapText="1"/>
    </xf>
    <xf numFmtId="0" fontId="5" fillId="0" borderId="0" xfId="0" applyNumberFormat="1" applyFont="1" applyAlignment="1">
      <alignment horizontal="right" vertical="center" wrapText="1"/>
    </xf>
    <xf numFmtId="0" fontId="7" fillId="0" borderId="0" xfId="0" applyFont="1" applyAlignment="1">
      <alignment horizontal="center" vertical="center" wrapText="1"/>
    </xf>
    <xf numFmtId="4" fontId="8" fillId="0" borderId="0" xfId="0" applyNumberFormat="1" applyFont="1" applyAlignment="1">
      <alignment vertical="center" wrapText="1"/>
    </xf>
    <xf numFmtId="166" fontId="5" fillId="3" borderId="0" xfId="0" applyNumberFormat="1" applyFont="1" applyFill="1" applyAlignment="1">
      <alignment horizontal="center" vertical="center"/>
    </xf>
    <xf numFmtId="4" fontId="8" fillId="0" borderId="0" xfId="0" applyNumberFormat="1" applyFont="1" applyBorder="1" applyAlignment="1">
      <alignment vertical="center" wrapText="1"/>
    </xf>
    <xf numFmtId="0" fontId="5" fillId="3" borderId="0" xfId="0" applyFont="1" applyFill="1" applyAlignment="1">
      <alignment vertical="center" wrapText="1"/>
    </xf>
    <xf numFmtId="0" fontId="5" fillId="0" borderId="0" xfId="0" applyFont="1" applyAlignment="1"/>
    <xf numFmtId="0" fontId="8" fillId="0" borderId="0" xfId="0" applyNumberFormat="1" applyFont="1" applyFill="1" applyAlignment="1" applyProtection="1">
      <alignment vertical="center" wrapText="1"/>
    </xf>
    <xf numFmtId="2" fontId="5" fillId="0" borderId="0" xfId="0" applyNumberFormat="1" applyFont="1" applyAlignment="1">
      <alignment horizontal="center"/>
    </xf>
    <xf numFmtId="0" fontId="6" fillId="0" borderId="5" xfId="0" applyFont="1" applyBorder="1" applyAlignment="1">
      <alignment vertical="center"/>
    </xf>
    <xf numFmtId="0" fontId="6" fillId="0" borderId="5" xfId="0" applyFont="1" applyBorder="1" applyAlignment="1">
      <alignment horizontal="center" vertical="center"/>
    </xf>
    <xf numFmtId="166" fontId="6" fillId="0" borderId="5" xfId="0" applyNumberFormat="1" applyFont="1" applyBorder="1" applyAlignment="1">
      <alignment horizontal="center" vertical="center"/>
    </xf>
    <xf numFmtId="169" fontId="1" fillId="0" borderId="0" xfId="0" applyNumberFormat="1" applyFont="1" applyAlignment="1">
      <alignment vertical="center"/>
    </xf>
    <xf numFmtId="0" fontId="5" fillId="4" borderId="0" xfId="0" applyFont="1" applyFill="1" applyAlignment="1">
      <alignment vertical="center"/>
    </xf>
    <xf numFmtId="0" fontId="1" fillId="2" borderId="0" xfId="0" applyFont="1" applyFill="1" applyAlignment="1">
      <alignment horizontal="center" vertical="top"/>
    </xf>
    <xf numFmtId="0" fontId="4" fillId="2" borderId="0" xfId="0" applyFont="1" applyFill="1" applyAlignment="1">
      <alignment vertical="center"/>
    </xf>
    <xf numFmtId="0" fontId="1" fillId="2" borderId="0" xfId="0" applyFont="1" applyFill="1" applyAlignment="1">
      <alignment horizontal="center" vertical="center"/>
    </xf>
    <xf numFmtId="166" fontId="1" fillId="2" borderId="0" xfId="0" applyNumberFormat="1" applyFont="1" applyFill="1" applyAlignment="1">
      <alignment horizontal="center" vertical="center"/>
    </xf>
    <xf numFmtId="166" fontId="9" fillId="0" borderId="0" xfId="0" applyNumberFormat="1" applyFont="1" applyAlignment="1">
      <alignment horizontal="center" vertical="center"/>
    </xf>
    <xf numFmtId="0" fontId="5" fillId="0" borderId="0" xfId="0" applyFont="1" applyAlignment="1">
      <alignment vertical="top" wrapText="1"/>
    </xf>
    <xf numFmtId="0" fontId="1" fillId="0" borderId="0" xfId="0" applyFont="1" applyFill="1" applyAlignment="1">
      <alignment horizontal="center"/>
    </xf>
    <xf numFmtId="0" fontId="3" fillId="0" borderId="5" xfId="0" applyFont="1" applyBorder="1" applyAlignment="1">
      <alignment vertical="center"/>
    </xf>
    <xf numFmtId="0" fontId="3" fillId="0" borderId="5" xfId="0" applyFont="1" applyBorder="1" applyAlignment="1">
      <alignment horizontal="center" vertical="center"/>
    </xf>
    <xf numFmtId="166" fontId="3" fillId="0" borderId="5" xfId="0" applyNumberFormat="1" applyFont="1" applyBorder="1" applyAlignment="1">
      <alignment horizontal="center" vertical="center"/>
    </xf>
    <xf numFmtId="0" fontId="3" fillId="0" borderId="0" xfId="0" applyFont="1" applyAlignment="1">
      <alignment horizontal="center" vertical="center"/>
    </xf>
    <xf numFmtId="0" fontId="1" fillId="0" borderId="0" xfId="0" applyFont="1" applyAlignment="1">
      <alignment vertical="center" wrapText="1"/>
    </xf>
    <xf numFmtId="4" fontId="8" fillId="0" borderId="0" xfId="0" applyNumberFormat="1" applyFont="1" applyAlignment="1">
      <alignment vertical="top" wrapText="1"/>
    </xf>
    <xf numFmtId="4" fontId="8" fillId="3" borderId="0" xfId="0" applyNumberFormat="1" applyFont="1" applyFill="1" applyAlignment="1">
      <alignment vertical="top" wrapText="1"/>
    </xf>
    <xf numFmtId="0" fontId="1" fillId="3" borderId="0" xfId="0" applyFont="1" applyFill="1" applyAlignment="1">
      <alignment horizontal="center" vertical="center"/>
    </xf>
    <xf numFmtId="0" fontId="5" fillId="0" borderId="0" xfId="0" applyFont="1" applyAlignment="1">
      <alignment horizontal="right" vertical="top" wrapText="1"/>
    </xf>
    <xf numFmtId="2" fontId="1" fillId="0" borderId="0" xfId="0" applyNumberFormat="1" applyFont="1" applyAlignment="1">
      <alignment horizontal="center" vertical="center"/>
    </xf>
    <xf numFmtId="0" fontId="1" fillId="0" borderId="0" xfId="0" applyFont="1" applyAlignment="1">
      <alignment vertical="top" wrapText="1"/>
    </xf>
    <xf numFmtId="0" fontId="5" fillId="0" borderId="0" xfId="0" applyNumberFormat="1" applyFont="1" applyAlignment="1">
      <alignment vertical="top" wrapText="1"/>
    </xf>
    <xf numFmtId="0" fontId="5" fillId="0" borderId="0" xfId="0" applyFont="1" applyAlignment="1">
      <alignment horizontal="left" vertical="top" wrapText="1"/>
    </xf>
    <xf numFmtId="166" fontId="1" fillId="3" borderId="0" xfId="0" applyNumberFormat="1" applyFont="1" applyFill="1" applyAlignment="1">
      <alignment horizontal="center" vertical="center"/>
    </xf>
    <xf numFmtId="0" fontId="8" fillId="0" borderId="0" xfId="0" applyFont="1" applyFill="1" applyAlignment="1">
      <alignment horizontal="left" vertical="top" wrapText="1"/>
    </xf>
    <xf numFmtId="0" fontId="11" fillId="0" borderId="0" xfId="0" applyFont="1" applyAlignment="1">
      <alignment horizontal="center" vertical="center"/>
    </xf>
    <xf numFmtId="0" fontId="0" fillId="0" borderId="0" xfId="0" applyFont="1" applyAlignment="1">
      <alignment vertical="center"/>
    </xf>
    <xf numFmtId="0" fontId="0" fillId="0" borderId="0" xfId="0" applyAlignment="1">
      <alignment horizontal="center" vertical="center"/>
    </xf>
    <xf numFmtId="0" fontId="0" fillId="0" borderId="0" xfId="0" applyAlignment="1">
      <alignment horizontal="center" vertical="top"/>
    </xf>
    <xf numFmtId="0" fontId="11" fillId="0" borderId="0" xfId="0" applyFont="1" applyAlignment="1">
      <alignment vertical="center" wrapText="1"/>
    </xf>
    <xf numFmtId="166" fontId="0" fillId="0" borderId="0" xfId="0" applyNumberFormat="1" applyAlignment="1">
      <alignment horizontal="center" vertical="center"/>
    </xf>
    <xf numFmtId="0" fontId="0" fillId="0" borderId="0" xfId="0" applyAlignment="1">
      <alignment vertical="center"/>
    </xf>
    <xf numFmtId="0" fontId="12" fillId="0" borderId="0" xfId="0" applyFont="1" applyAlignment="1">
      <alignment horizontal="center" vertical="center"/>
    </xf>
    <xf numFmtId="0" fontId="0" fillId="2" borderId="0" xfId="0" applyFill="1" applyAlignment="1">
      <alignment horizontal="center" vertical="top"/>
    </xf>
    <xf numFmtId="0" fontId="12" fillId="2" borderId="0" xfId="0" applyFont="1" applyFill="1" applyAlignment="1">
      <alignment vertical="center"/>
    </xf>
    <xf numFmtId="0" fontId="0" fillId="2" borderId="0" xfId="0" applyFill="1" applyAlignment="1">
      <alignment horizontal="center" vertical="center"/>
    </xf>
    <xf numFmtId="166" fontId="0" fillId="2" borderId="0" xfId="0" applyNumberFormat="1" applyFill="1" applyAlignment="1">
      <alignment horizontal="center" vertical="center"/>
    </xf>
    <xf numFmtId="0" fontId="13" fillId="2" borderId="4" xfId="0" applyFont="1" applyFill="1" applyBorder="1" applyAlignment="1">
      <alignment horizontal="center" vertical="center"/>
    </xf>
    <xf numFmtId="0" fontId="13" fillId="2" borderId="4" xfId="0" applyFont="1" applyFill="1" applyBorder="1" applyAlignment="1">
      <alignment horizontal="center" vertical="center" wrapText="1"/>
    </xf>
    <xf numFmtId="166" fontId="13" fillId="2" borderId="4" xfId="0" applyNumberFormat="1" applyFont="1" applyFill="1" applyBorder="1" applyAlignment="1">
      <alignment horizontal="center" vertical="center" wrapText="1"/>
    </xf>
    <xf numFmtId="166" fontId="13" fillId="2" borderId="4" xfId="0" applyNumberFormat="1" applyFont="1" applyFill="1" applyBorder="1" applyAlignment="1">
      <alignment horizontal="center" vertical="center"/>
    </xf>
    <xf numFmtId="0" fontId="13" fillId="0" borderId="0" xfId="0" applyFont="1" applyAlignment="1">
      <alignment horizontal="center" vertical="center"/>
    </xf>
    <xf numFmtId="0" fontId="11" fillId="0" borderId="0" xfId="0" applyNumberFormat="1" applyFont="1" applyAlignment="1">
      <alignment vertical="center" wrapText="1"/>
    </xf>
    <xf numFmtId="0" fontId="14" fillId="0" borderId="0" xfId="0" applyFont="1" applyAlignment="1">
      <alignment horizontal="center" vertical="center" wrapText="1"/>
    </xf>
    <xf numFmtId="0" fontId="11" fillId="0" borderId="0" xfId="0" applyFont="1" applyAlignment="1">
      <alignment horizontal="right" vertical="center" wrapText="1"/>
    </xf>
    <xf numFmtId="0" fontId="0" fillId="0" borderId="0" xfId="0" applyFont="1" applyAlignment="1">
      <alignment horizontal="center" vertical="top"/>
    </xf>
    <xf numFmtId="0" fontId="15" fillId="0" borderId="5" xfId="0" applyFont="1" applyBorder="1" applyAlignment="1">
      <alignment vertical="center"/>
    </xf>
    <xf numFmtId="0" fontId="15" fillId="0" borderId="5" xfId="0" applyFont="1" applyBorder="1" applyAlignment="1">
      <alignment horizontal="center" vertical="center"/>
    </xf>
    <xf numFmtId="166" fontId="15" fillId="0" borderId="5" xfId="0" applyNumberFormat="1" applyFont="1" applyBorder="1" applyAlignment="1">
      <alignment horizontal="center" vertical="center"/>
    </xf>
    <xf numFmtId="0" fontId="15" fillId="0" borderId="0" xfId="0" applyFont="1" applyAlignment="1">
      <alignment horizontal="center" vertical="center"/>
    </xf>
    <xf numFmtId="0" fontId="4" fillId="2" borderId="0" xfId="0" applyFont="1" applyFill="1" applyAlignment="1">
      <alignment vertical="center" wrapText="1"/>
    </xf>
    <xf numFmtId="0" fontId="5" fillId="3" borderId="0" xfId="0" applyFont="1" applyFill="1" applyAlignment="1">
      <alignment vertical="top" wrapText="1"/>
    </xf>
    <xf numFmtId="0" fontId="5" fillId="3" borderId="0" xfId="0" applyFont="1" applyFill="1" applyAlignment="1">
      <alignment horizontal="center" vertical="center"/>
    </xf>
    <xf numFmtId="0" fontId="7" fillId="0" borderId="0" xfId="0" applyFont="1" applyAlignment="1">
      <alignment horizontal="center" vertical="top" wrapText="1"/>
    </xf>
    <xf numFmtId="0" fontId="8" fillId="3" borderId="0" xfId="0" applyFont="1" applyFill="1" applyBorder="1" applyAlignment="1">
      <alignment vertical="top" wrapText="1"/>
    </xf>
    <xf numFmtId="0" fontId="0" fillId="0" borderId="0" xfId="0" applyAlignment="1">
      <alignment vertical="top"/>
    </xf>
    <xf numFmtId="0" fontId="5" fillId="0" borderId="0" xfId="0" applyFont="1" applyFill="1" applyAlignment="1">
      <alignment horizontal="center"/>
    </xf>
    <xf numFmtId="166" fontId="5" fillId="0" borderId="0" xfId="0" applyNumberFormat="1" applyFont="1" applyFill="1" applyAlignment="1">
      <alignment horizontal="center"/>
    </xf>
    <xf numFmtId="0" fontId="8" fillId="0" borderId="0" xfId="0" applyFont="1" applyBorder="1" applyAlignment="1">
      <alignment vertical="top" wrapText="1"/>
    </xf>
    <xf numFmtId="0" fontId="8" fillId="0" borderId="0" xfId="0" applyFont="1" applyBorder="1" applyAlignment="1">
      <alignment vertical="center" wrapText="1"/>
    </xf>
    <xf numFmtId="0" fontId="1" fillId="0" borderId="0" xfId="0" applyFont="1" applyAlignment="1">
      <alignment horizontal="right"/>
    </xf>
    <xf numFmtId="4" fontId="1" fillId="0" borderId="0" xfId="0" applyNumberFormat="1" applyFont="1" applyAlignment="1">
      <alignment vertical="center"/>
    </xf>
    <xf numFmtId="0" fontId="1" fillId="5" borderId="0" xfId="0" applyFont="1" applyFill="1" applyAlignment="1">
      <alignment vertical="center"/>
    </xf>
    <xf numFmtId="0" fontId="6" fillId="3" borderId="0" xfId="0" applyFont="1" applyFill="1" applyBorder="1" applyAlignment="1">
      <alignment horizontal="center" vertical="center"/>
    </xf>
    <xf numFmtId="0" fontId="6" fillId="3" borderId="0" xfId="0" applyFont="1" applyFill="1" applyBorder="1" applyAlignment="1">
      <alignment horizontal="center" vertical="center" wrapText="1"/>
    </xf>
    <xf numFmtId="166" fontId="6" fillId="3" borderId="0" xfId="0" applyNumberFormat="1" applyFont="1" applyFill="1" applyBorder="1" applyAlignment="1">
      <alignment horizontal="center" vertical="center" wrapText="1"/>
    </xf>
    <xf numFmtId="166" fontId="6" fillId="3" borderId="0" xfId="0" applyNumberFormat="1" applyFont="1" applyFill="1" applyBorder="1" applyAlignment="1">
      <alignment horizontal="center" vertical="center"/>
    </xf>
    <xf numFmtId="0" fontId="6" fillId="3" borderId="0" xfId="0" applyFont="1" applyFill="1" applyBorder="1" applyAlignment="1">
      <alignment horizontal="center" vertical="top"/>
    </xf>
    <xf numFmtId="0" fontId="6" fillId="3" borderId="0" xfId="0" applyFont="1" applyFill="1" applyBorder="1" applyAlignment="1">
      <alignment horizontal="center" vertical="top" wrapText="1"/>
    </xf>
    <xf numFmtId="0" fontId="1" fillId="3" borderId="0" xfId="0" applyFont="1" applyFill="1" applyBorder="1" applyAlignment="1">
      <alignment horizontal="center" vertical="center"/>
    </xf>
    <xf numFmtId="166" fontId="1" fillId="0" borderId="0" xfId="0" applyNumberFormat="1" applyFont="1" applyFill="1" applyBorder="1" applyAlignment="1">
      <alignment horizontal="center" vertical="center" wrapText="1"/>
    </xf>
    <xf numFmtId="166" fontId="1" fillId="3" borderId="0" xfId="0" applyNumberFormat="1" applyFont="1" applyFill="1" applyBorder="1" applyAlignment="1">
      <alignment horizontal="center" vertical="center"/>
    </xf>
    <xf numFmtId="0" fontId="5" fillId="0" borderId="0" xfId="0" applyFont="1" applyAlignment="1">
      <alignment horizontal="center" vertical="top" wrapText="1"/>
    </xf>
    <xf numFmtId="0" fontId="9" fillId="0" borderId="0" xfId="1" applyFont="1" applyBorder="1" applyAlignment="1">
      <alignment horizontal="center"/>
    </xf>
    <xf numFmtId="0" fontId="17" fillId="0" borderId="0" xfId="1" applyFont="1" applyBorder="1" applyAlignment="1">
      <alignment vertical="top" wrapText="1"/>
    </xf>
    <xf numFmtId="0" fontId="8" fillId="0" borderId="0" xfId="1" applyFont="1" applyBorder="1" applyAlignment="1">
      <alignment wrapText="1"/>
    </xf>
    <xf numFmtId="0" fontId="18" fillId="0" borderId="0" xfId="0" applyFont="1" applyBorder="1" applyAlignment="1"/>
    <xf numFmtId="0" fontId="20" fillId="0" borderId="0" xfId="1" applyFont="1" applyBorder="1" applyAlignment="1">
      <alignment wrapText="1"/>
    </xf>
    <xf numFmtId="0" fontId="17" fillId="0" borderId="0" xfId="0" applyFont="1" applyBorder="1" applyAlignment="1"/>
    <xf numFmtId="0" fontId="8" fillId="0" borderId="0" xfId="1" applyFont="1" applyBorder="1" applyAlignment="1">
      <alignment horizontal="center"/>
    </xf>
    <xf numFmtId="4" fontId="8" fillId="0" borderId="0" xfId="1" applyNumberFormat="1" applyFont="1" applyBorder="1" applyAlignment="1"/>
    <xf numFmtId="0" fontId="17" fillId="0" borderId="0" xfId="1" applyFont="1" applyBorder="1" applyAlignment="1">
      <alignment horizontal="center"/>
    </xf>
    <xf numFmtId="4" fontId="17" fillId="0" borderId="0" xfId="1" applyNumberFormat="1" applyFont="1" applyBorder="1" applyAlignment="1"/>
    <xf numFmtId="0" fontId="5" fillId="0" borderId="0" xfId="0" quotePrefix="1" applyFont="1" applyAlignment="1">
      <alignment horizontal="center" vertical="top" wrapText="1"/>
    </xf>
    <xf numFmtId="0" fontId="5" fillId="0" borderId="0" xfId="0" quotePrefix="1" applyFont="1" applyAlignment="1">
      <alignment horizontal="right" vertical="top" wrapText="1"/>
    </xf>
    <xf numFmtId="0" fontId="5" fillId="0" borderId="0" xfId="0" quotePrefix="1" applyFont="1" applyAlignment="1">
      <alignment horizontal="left" vertical="top" wrapText="1"/>
    </xf>
    <xf numFmtId="0" fontId="5" fillId="3" borderId="0" xfId="0" quotePrefix="1" applyFont="1" applyFill="1" applyAlignment="1">
      <alignment horizontal="left" vertical="top" wrapText="1"/>
    </xf>
    <xf numFmtId="0" fontId="5" fillId="3" borderId="0" xfId="0" quotePrefix="1" applyFont="1" applyFill="1" applyAlignment="1">
      <alignment horizontal="right" vertical="top" wrapText="1"/>
    </xf>
    <xf numFmtId="0" fontId="5" fillId="0" borderId="0" xfId="0" quotePrefix="1" applyFont="1" applyAlignment="1">
      <alignment horizontal="right" vertical="center" wrapText="1"/>
    </xf>
    <xf numFmtId="0" fontId="2" fillId="0" borderId="2" xfId="0" quotePrefix="1" applyFont="1" applyBorder="1" applyAlignment="1">
      <alignment vertical="center"/>
    </xf>
    <xf numFmtId="0" fontId="17" fillId="0" borderId="0" xfId="1" applyFont="1" applyBorder="1" applyAlignment="1">
      <alignment vertical="top" wrapText="1"/>
    </xf>
    <xf numFmtId="0" fontId="19" fillId="0" borderId="0" xfId="1" applyFont="1" applyBorder="1" applyAlignment="1">
      <alignment vertical="top" wrapText="1"/>
    </xf>
    <xf numFmtId="0" fontId="4" fillId="2" borderId="0" xfId="0" applyFont="1" applyFill="1" applyAlignment="1">
      <alignment horizontal="center" vertical="center" wrapText="1"/>
    </xf>
    <xf numFmtId="0" fontId="16" fillId="0" borderId="0" xfId="2" applyNumberFormat="1" applyFont="1" applyFill="1" applyAlignment="1">
      <alignment horizontal="center" vertical="top" wrapText="1"/>
    </xf>
    <xf numFmtId="0" fontId="1" fillId="0" borderId="0" xfId="0" applyFont="1" applyAlignment="1">
      <alignment horizontal="center" vertical="top" wrapText="1"/>
    </xf>
    <xf numFmtId="0" fontId="5" fillId="3" borderId="0" xfId="0" applyFont="1" applyFill="1" applyAlignment="1">
      <alignment horizontal="center" vertical="top" wrapText="1"/>
    </xf>
    <xf numFmtId="0" fontId="8" fillId="0" borderId="0" xfId="0" applyFont="1" applyBorder="1" applyAlignment="1">
      <alignment horizontal="center" vertical="top" wrapText="1"/>
    </xf>
    <xf numFmtId="0" fontId="1" fillId="3" borderId="0" xfId="0" applyFont="1" applyFill="1" applyAlignment="1">
      <alignment horizontal="center" vertical="top" wrapText="1"/>
    </xf>
    <xf numFmtId="0" fontId="5" fillId="0" borderId="0" xfId="0" applyFont="1" applyFill="1" applyAlignment="1">
      <alignment horizontal="center" vertical="top" wrapText="1"/>
    </xf>
    <xf numFmtId="0" fontId="5" fillId="3" borderId="0" xfId="0" applyFont="1" applyFill="1" applyAlignment="1">
      <alignment horizontal="center" vertical="center" wrapText="1"/>
    </xf>
    <xf numFmtId="0" fontId="1" fillId="0" borderId="0" xfId="0" applyFont="1" applyAlignment="1">
      <alignment horizontal="center" vertical="center" wrapText="1"/>
    </xf>
    <xf numFmtId="0" fontId="4" fillId="2" borderId="0" xfId="0" applyFont="1" applyFill="1" applyAlignment="1">
      <alignment horizontal="center" vertical="center"/>
    </xf>
    <xf numFmtId="0" fontId="5" fillId="0" borderId="0" xfId="0" applyFont="1" applyAlignment="1">
      <alignment horizontal="center" vertical="center" wrapText="1"/>
    </xf>
    <xf numFmtId="0" fontId="5" fillId="0" borderId="0" xfId="0" applyNumberFormat="1" applyFont="1" applyAlignment="1">
      <alignment horizontal="center" vertical="center" wrapText="1"/>
    </xf>
    <xf numFmtId="0" fontId="5" fillId="0" borderId="0" xfId="0" quotePrefix="1" applyFont="1" applyAlignment="1">
      <alignment horizontal="center" vertical="center" wrapText="1"/>
    </xf>
    <xf numFmtId="0" fontId="10" fillId="0" borderId="0" xfId="0" quotePrefix="1" applyFont="1" applyAlignment="1">
      <alignment horizontal="center" vertical="top" wrapText="1"/>
    </xf>
  </cellXfs>
  <cellStyles count="3">
    <cellStyle name="Normal 2" xfId="2" xr:uid="{00000000-0005-0000-0000-000021000000}"/>
    <cellStyle name="Normalno" xfId="0" builtinId="0"/>
    <cellStyle name="Obično_tROŠKOVNIK" xfId="1" xr:uid="{00000000-0005-0000-0000-000020000000}"/>
  </cellStyles>
  <dxfs count="4">
    <dxf>
      <font>
        <b val="0"/>
        <i val="0"/>
        <color indexed="17"/>
      </font>
      <fill>
        <patternFill patternType="solid">
          <fgColor indexed="10"/>
          <bgColor indexed="42"/>
        </patternFill>
      </fill>
    </dxf>
    <dxf>
      <font>
        <b val="0"/>
        <i val="0"/>
        <color indexed="60"/>
      </font>
      <fill>
        <patternFill patternType="solid">
          <fgColor indexed="10"/>
          <bgColor indexed="29"/>
        </patternFill>
      </fill>
    </dxf>
    <dxf>
      <font>
        <b val="0"/>
        <i val="0"/>
        <color indexed="17"/>
      </font>
      <fill>
        <patternFill patternType="solid">
          <fgColor indexed="10"/>
          <bgColor indexed="42"/>
        </patternFill>
      </fill>
    </dxf>
    <dxf>
      <font>
        <b val="0"/>
        <i val="0"/>
        <color indexed="60"/>
      </font>
      <fill>
        <patternFill patternType="solid">
          <fgColor indexed="10"/>
          <bgColor indexed="2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Users\zvonimir.blazanovic\Desktop\Tro&#353;kovnik-Dionica%20OK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Tehni&#269;ki%20dnevnik%202012\TD_80-12-OPCINA%20OKUCANI-Ulica%20bana%20J.%20Jelacica\GLAVNI%20PROJEKT\Tekst\Troskovni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slovnica"/>
      <sheetName val="T1-Pripremni radovi"/>
      <sheetName val="T2-Zemljani radovi"/>
      <sheetName val="T3-Kolnička konstrukcija"/>
      <sheetName val="T4-AB radovi"/>
      <sheetName val="T5-Odvodnja"/>
      <sheetName val="T6-Opr.Prom.Sign"/>
      <sheetName val="T7-Tekuća Ispitivanja"/>
      <sheetName val="Rekapitulacija"/>
      <sheetName val="POMOĆ"/>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Pripremni radovi"/>
      <sheetName val="T2-Zemljani radovi"/>
      <sheetName val="T3-Kolnička konstrukcija"/>
      <sheetName val="T4-AB radovi"/>
      <sheetName val="T5-Odvodnja"/>
      <sheetName val="T5-Tesarski radovi"/>
      <sheetName val="T6-Odvodnja "/>
      <sheetName val="T7-Opr.Prom.Sign"/>
      <sheetName val="T8-Tekuća Ispitivanja"/>
      <sheetName val="Rekapitulacija"/>
      <sheetName val="POMO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42"/>
  <sheetViews>
    <sheetView view="pageBreakPreview" zoomScaleNormal="100" zoomScaleSheetLayoutView="100" workbookViewId="0">
      <selection activeCell="E34" sqref="E5:E34"/>
    </sheetView>
  </sheetViews>
  <sheetFormatPr defaultColWidth="9.140625" defaultRowHeight="18" x14ac:dyDescent="0.25"/>
  <cols>
    <col min="1" max="1" width="4" style="41" customWidth="1"/>
    <col min="2" max="2" width="37.140625" style="176" customWidth="1"/>
    <col min="3" max="3" width="7.5703125" style="62" customWidth="1"/>
    <col min="4" max="4" width="8.42578125" style="62" customWidth="1"/>
    <col min="5" max="5" width="12.5703125" style="22" customWidth="1"/>
    <col min="6" max="6" width="18.85546875" style="22" customWidth="1"/>
    <col min="7" max="7" width="9.140625" style="1"/>
    <col min="8" max="8" width="14.5703125" style="45" customWidth="1"/>
    <col min="9" max="16384" width="9.140625" style="1"/>
  </cols>
  <sheetData>
    <row r="1" spans="1:8" ht="24.75" customHeight="1" x14ac:dyDescent="0.25">
      <c r="A1" s="79"/>
      <c r="B1" s="168" t="s">
        <v>0</v>
      </c>
      <c r="C1" s="81"/>
      <c r="D1" s="81"/>
      <c r="E1" s="82"/>
      <c r="F1" s="82"/>
    </row>
    <row r="3" spans="1:8" s="23" customFormat="1" ht="31.5" customHeight="1" x14ac:dyDescent="0.25">
      <c r="A3" s="33" t="s">
        <v>1</v>
      </c>
      <c r="B3" s="34" t="s">
        <v>2</v>
      </c>
      <c r="C3" s="33" t="s">
        <v>3</v>
      </c>
      <c r="D3" s="33" t="s">
        <v>4</v>
      </c>
      <c r="E3" s="35" t="s">
        <v>5</v>
      </c>
      <c r="F3" s="36" t="s">
        <v>6</v>
      </c>
      <c r="H3" s="28"/>
    </row>
    <row r="4" spans="1:8" s="23" customFormat="1" ht="15" customHeight="1" x14ac:dyDescent="0.25">
      <c r="A4" s="139"/>
      <c r="B4" s="140"/>
      <c r="C4" s="139"/>
      <c r="D4" s="139"/>
      <c r="E4" s="141"/>
      <c r="F4" s="142"/>
      <c r="H4" s="28"/>
    </row>
    <row r="5" spans="1:8" s="23" customFormat="1" ht="270" customHeight="1" x14ac:dyDescent="0.25">
      <c r="A5" s="143">
        <v>1</v>
      </c>
      <c r="B5" s="169" t="s">
        <v>7</v>
      </c>
      <c r="C5" s="139"/>
      <c r="D5" s="139"/>
      <c r="E5" s="141"/>
      <c r="F5" s="142"/>
      <c r="H5" s="28"/>
    </row>
    <row r="6" spans="1:8" s="23" customFormat="1" ht="15.95" customHeight="1" x14ac:dyDescent="0.25">
      <c r="A6" s="139"/>
      <c r="B6" s="144"/>
      <c r="C6" s="145" t="s">
        <v>8</v>
      </c>
      <c r="D6" s="145">
        <v>1</v>
      </c>
      <c r="E6" s="146"/>
      <c r="F6" s="147">
        <f>D6*E6</f>
        <v>0</v>
      </c>
      <c r="H6" s="45"/>
    </row>
    <row r="7" spans="1:8" ht="15" customHeight="1" x14ac:dyDescent="0.25">
      <c r="B7" s="170"/>
    </row>
    <row r="8" spans="1:8" ht="318.75" x14ac:dyDescent="0.25">
      <c r="A8" s="41">
        <v>2</v>
      </c>
      <c r="B8" s="171" t="s">
        <v>9</v>
      </c>
    </row>
    <row r="9" spans="1:8" x14ac:dyDescent="0.25">
      <c r="B9" s="159" t="s">
        <v>10</v>
      </c>
      <c r="C9" s="62" t="s">
        <v>11</v>
      </c>
      <c r="D9" s="62">
        <v>6670</v>
      </c>
      <c r="E9" s="63"/>
      <c r="F9" s="22">
        <f>D9*E9</f>
        <v>0</v>
      </c>
    </row>
    <row r="10" spans="1:8" x14ac:dyDescent="0.25">
      <c r="B10" s="148"/>
    </row>
    <row r="11" spans="1:8" ht="120.95" customHeight="1" x14ac:dyDescent="0.25">
      <c r="A11" s="41">
        <v>3</v>
      </c>
      <c r="B11" s="148" t="s">
        <v>12</v>
      </c>
    </row>
    <row r="12" spans="1:8" x14ac:dyDescent="0.25">
      <c r="B12" s="148"/>
      <c r="C12" s="62" t="s">
        <v>8</v>
      </c>
      <c r="D12" s="95">
        <v>4</v>
      </c>
      <c r="E12" s="63"/>
      <c r="F12" s="22">
        <f t="shared" ref="F12" si="0">D12*E12</f>
        <v>0</v>
      </c>
    </row>
    <row r="13" spans="1:8" x14ac:dyDescent="0.25">
      <c r="B13" s="148"/>
    </row>
    <row r="14" spans="1:8" ht="204" x14ac:dyDescent="0.25">
      <c r="A14" s="41">
        <v>4</v>
      </c>
      <c r="B14" s="171" t="s">
        <v>13</v>
      </c>
    </row>
    <row r="15" spans="1:8" x14ac:dyDescent="0.25">
      <c r="B15" s="129"/>
      <c r="C15" s="62" t="s">
        <v>8</v>
      </c>
      <c r="D15" s="62">
        <v>1</v>
      </c>
      <c r="E15" s="63"/>
      <c r="F15" s="22">
        <f t="shared" ref="F15:F16" si="1">D15*E15</f>
        <v>0</v>
      </c>
    </row>
    <row r="16" spans="1:8" ht="181.5" hidden="1" customHeight="1" x14ac:dyDescent="0.2">
      <c r="A16" s="41">
        <v>3</v>
      </c>
      <c r="B16" s="172" t="s">
        <v>14</v>
      </c>
      <c r="C16" s="57" t="s">
        <v>15</v>
      </c>
      <c r="D16" s="57"/>
      <c r="E16" s="60"/>
      <c r="F16" s="60">
        <f t="shared" si="1"/>
        <v>0</v>
      </c>
    </row>
    <row r="17" spans="1:20" ht="18.75" customHeight="1" x14ac:dyDescent="0.25">
      <c r="B17" s="129"/>
    </row>
    <row r="18" spans="1:20" x14ac:dyDescent="0.2">
      <c r="A18" s="41">
        <v>5</v>
      </c>
      <c r="B18" s="171" t="s">
        <v>16</v>
      </c>
      <c r="C18" s="57" t="s">
        <v>8</v>
      </c>
      <c r="D18" s="62">
        <v>1</v>
      </c>
      <c r="E18" s="59"/>
      <c r="F18" s="60">
        <f>D18*E18</f>
        <v>0</v>
      </c>
    </row>
    <row r="19" spans="1:20" x14ac:dyDescent="0.2">
      <c r="B19" s="173"/>
      <c r="C19" s="57"/>
      <c r="E19" s="59"/>
      <c r="F19" s="60"/>
      <c r="K19" s="166"/>
      <c r="L19" s="166"/>
      <c r="M19" s="166"/>
      <c r="N19" s="166"/>
      <c r="O19" s="166"/>
      <c r="P19" s="166"/>
      <c r="Q19" s="155"/>
      <c r="R19" s="156"/>
      <c r="S19" s="156"/>
      <c r="T19" s="152"/>
    </row>
    <row r="20" spans="1:20" ht="306" x14ac:dyDescent="0.2">
      <c r="A20" s="41">
        <v>6</v>
      </c>
      <c r="B20" s="171" t="s">
        <v>17</v>
      </c>
      <c r="C20" s="57"/>
      <c r="E20" s="59"/>
      <c r="F20" s="60"/>
      <c r="K20" s="166"/>
      <c r="L20" s="166"/>
      <c r="M20" s="166"/>
      <c r="N20" s="166"/>
      <c r="O20" s="166"/>
      <c r="P20" s="166"/>
      <c r="Q20" s="155"/>
      <c r="R20" s="156"/>
      <c r="S20" s="156"/>
      <c r="T20" s="152"/>
    </row>
    <row r="21" spans="1:20" ht="25.5" x14ac:dyDescent="0.2">
      <c r="B21" s="171" t="s">
        <v>18</v>
      </c>
      <c r="C21" s="149" t="s">
        <v>19</v>
      </c>
      <c r="D21" s="57">
        <f>6670*0.6</f>
        <v>4002</v>
      </c>
      <c r="E21" s="59"/>
      <c r="F21" s="60">
        <f t="shared" ref="F21" si="2">D21*E21</f>
        <v>0</v>
      </c>
      <c r="G21" s="49"/>
      <c r="K21" s="150"/>
      <c r="L21" s="150"/>
      <c r="M21" s="150"/>
      <c r="N21" s="150"/>
      <c r="O21" s="150"/>
      <c r="P21" s="150"/>
      <c r="Q21" s="155"/>
      <c r="R21" s="156"/>
      <c r="S21" s="156"/>
      <c r="T21" s="152"/>
    </row>
    <row r="22" spans="1:20" x14ac:dyDescent="0.2">
      <c r="B22" s="171"/>
      <c r="C22" s="57"/>
      <c r="E22" s="59"/>
      <c r="F22" s="60"/>
      <c r="K22" s="150"/>
      <c r="L22" s="150"/>
      <c r="M22" s="150"/>
      <c r="N22" s="150"/>
      <c r="O22" s="150"/>
      <c r="P22" s="150"/>
      <c r="Q22" s="155"/>
      <c r="R22" s="156"/>
      <c r="S22" s="156"/>
      <c r="T22" s="152"/>
    </row>
    <row r="23" spans="1:20" ht="382.5" x14ac:dyDescent="0.2">
      <c r="A23" s="41">
        <v>7</v>
      </c>
      <c r="B23" s="171" t="s">
        <v>20</v>
      </c>
      <c r="C23" s="57"/>
      <c r="E23" s="59"/>
      <c r="F23" s="60"/>
      <c r="K23" s="150"/>
      <c r="L23" s="150"/>
      <c r="M23" s="150"/>
      <c r="N23" s="150"/>
      <c r="O23" s="150"/>
      <c r="P23" s="150"/>
      <c r="Q23" s="155"/>
      <c r="R23" s="156"/>
      <c r="S23" s="156"/>
      <c r="T23" s="152"/>
    </row>
    <row r="24" spans="1:20" x14ac:dyDescent="0.2">
      <c r="B24" s="171" t="s">
        <v>21</v>
      </c>
      <c r="C24" s="57" t="s">
        <v>15</v>
      </c>
      <c r="D24" s="58">
        <v>40</v>
      </c>
      <c r="E24" s="59"/>
      <c r="F24" s="60">
        <f t="shared" ref="F24:F25" si="3">D24*E24</f>
        <v>0</v>
      </c>
      <c r="G24" s="49"/>
      <c r="K24" s="150"/>
      <c r="L24" s="150"/>
      <c r="M24" s="150"/>
      <c r="N24" s="150"/>
      <c r="O24" s="150"/>
      <c r="P24" s="150"/>
      <c r="Q24" s="155"/>
      <c r="R24" s="156"/>
      <c r="S24" s="156"/>
      <c r="T24" s="152"/>
    </row>
    <row r="25" spans="1:20" x14ac:dyDescent="0.2">
      <c r="B25" s="171" t="s">
        <v>22</v>
      </c>
      <c r="C25" s="57" t="s">
        <v>15</v>
      </c>
      <c r="D25" s="58">
        <v>20</v>
      </c>
      <c r="E25" s="59"/>
      <c r="F25" s="60">
        <f t="shared" si="3"/>
        <v>0</v>
      </c>
      <c r="G25" s="49"/>
      <c r="K25" s="150"/>
      <c r="L25" s="150"/>
      <c r="M25" s="150"/>
      <c r="N25" s="150"/>
      <c r="O25" s="150"/>
      <c r="P25" s="150"/>
      <c r="Q25" s="155"/>
      <c r="R25" s="156"/>
      <c r="S25" s="156"/>
      <c r="T25" s="152"/>
    </row>
    <row r="26" spans="1:20" x14ac:dyDescent="0.2">
      <c r="B26" s="171"/>
      <c r="C26" s="57"/>
      <c r="D26" s="58"/>
      <c r="E26" s="59"/>
      <c r="F26" s="60"/>
      <c r="G26" s="49"/>
      <c r="K26" s="150"/>
      <c r="L26" s="150"/>
      <c r="M26" s="150"/>
      <c r="N26" s="150"/>
      <c r="O26" s="150"/>
      <c r="P26" s="150"/>
      <c r="Q26" s="155"/>
      <c r="R26" s="156"/>
      <c r="S26" s="156"/>
      <c r="T26" s="152"/>
    </row>
    <row r="27" spans="1:20" ht="153" x14ac:dyDescent="0.2">
      <c r="A27" s="41">
        <v>8</v>
      </c>
      <c r="B27" s="174" t="s">
        <v>23</v>
      </c>
      <c r="C27" s="57"/>
      <c r="D27" s="58"/>
      <c r="E27" s="59"/>
      <c r="F27" s="60"/>
      <c r="G27" s="49"/>
      <c r="K27" s="150"/>
      <c r="L27" s="150"/>
      <c r="M27" s="150"/>
      <c r="N27" s="150"/>
      <c r="O27" s="150"/>
      <c r="P27" s="150"/>
      <c r="Q27" s="155"/>
      <c r="R27" s="156"/>
      <c r="S27" s="156"/>
      <c r="T27" s="152"/>
    </row>
    <row r="28" spans="1:20" x14ac:dyDescent="0.2">
      <c r="B28" s="175"/>
      <c r="C28" s="57" t="s">
        <v>11</v>
      </c>
      <c r="D28" s="58">
        <v>195</v>
      </c>
      <c r="E28" s="59"/>
      <c r="F28" s="60">
        <f t="shared" ref="F28:F32" si="4">D28*E28</f>
        <v>0</v>
      </c>
      <c r="G28" s="49"/>
      <c r="K28" s="150"/>
      <c r="L28" s="150"/>
      <c r="M28" s="150"/>
      <c r="N28" s="150"/>
      <c r="O28" s="150"/>
      <c r="P28" s="150"/>
      <c r="Q28" s="155"/>
      <c r="R28" s="156"/>
      <c r="S28" s="156"/>
      <c r="T28" s="152"/>
    </row>
    <row r="29" spans="1:20" x14ac:dyDescent="0.2">
      <c r="B29" s="175"/>
      <c r="C29" s="57"/>
      <c r="D29" s="58"/>
      <c r="E29" s="59"/>
      <c r="F29" s="60"/>
      <c r="G29" s="49"/>
      <c r="K29" s="150"/>
      <c r="L29" s="150"/>
      <c r="M29" s="150"/>
      <c r="N29" s="150"/>
      <c r="O29" s="150"/>
      <c r="P29" s="150"/>
      <c r="Q29" s="155"/>
      <c r="R29" s="156"/>
      <c r="S29" s="156"/>
      <c r="T29" s="152"/>
    </row>
    <row r="30" spans="1:20" ht="63.75" x14ac:dyDescent="0.2">
      <c r="A30" s="41">
        <v>9</v>
      </c>
      <c r="B30" s="175" t="s">
        <v>24</v>
      </c>
      <c r="C30" s="57" t="s">
        <v>11</v>
      </c>
      <c r="D30" s="85">
        <v>20</v>
      </c>
      <c r="E30" s="59"/>
      <c r="F30" s="60">
        <f t="shared" si="4"/>
        <v>0</v>
      </c>
      <c r="G30" s="49"/>
      <c r="K30" s="150"/>
      <c r="L30" s="150"/>
      <c r="M30" s="150"/>
      <c r="N30" s="150"/>
      <c r="O30" s="150"/>
      <c r="P30" s="150"/>
      <c r="Q30" s="155"/>
      <c r="R30" s="156"/>
      <c r="S30" s="156"/>
      <c r="T30" s="152"/>
    </row>
    <row r="31" spans="1:20" x14ac:dyDescent="0.2">
      <c r="B31" s="175"/>
      <c r="C31" s="57"/>
      <c r="D31" s="85"/>
      <c r="E31" s="59"/>
      <c r="F31" s="60"/>
      <c r="G31" s="49"/>
      <c r="K31" s="150"/>
      <c r="L31" s="150"/>
      <c r="M31" s="150"/>
      <c r="N31" s="150"/>
      <c r="O31" s="150"/>
      <c r="P31" s="150"/>
      <c r="Q31" s="155"/>
      <c r="R31" s="156"/>
      <c r="S31" s="156"/>
      <c r="T31" s="152"/>
    </row>
    <row r="32" spans="1:20" ht="127.5" x14ac:dyDescent="0.2">
      <c r="A32" s="41">
        <v>10</v>
      </c>
      <c r="B32" s="175" t="s">
        <v>25</v>
      </c>
      <c r="C32" s="149" t="s">
        <v>19</v>
      </c>
      <c r="D32" s="85">
        <v>6</v>
      </c>
      <c r="E32" s="59"/>
      <c r="F32" s="60">
        <f t="shared" si="4"/>
        <v>0</v>
      </c>
      <c r="G32" s="49"/>
      <c r="K32" s="150"/>
      <c r="L32" s="150"/>
      <c r="M32" s="150"/>
      <c r="N32" s="150"/>
      <c r="O32" s="150"/>
      <c r="P32" s="150"/>
      <c r="Q32" s="155"/>
      <c r="R32" s="156"/>
      <c r="S32" s="156"/>
      <c r="T32" s="152"/>
    </row>
    <row r="33" spans="1:20" x14ac:dyDescent="0.2">
      <c r="B33" s="175"/>
      <c r="C33" s="57"/>
      <c r="D33" s="85"/>
      <c r="E33" s="59"/>
      <c r="F33" s="60"/>
      <c r="G33" s="49"/>
      <c r="K33" s="150"/>
      <c r="L33" s="150"/>
      <c r="M33" s="150"/>
      <c r="N33" s="150"/>
      <c r="O33" s="150"/>
      <c r="P33" s="150"/>
      <c r="Q33" s="155"/>
      <c r="R33" s="156"/>
      <c r="S33" s="156"/>
      <c r="T33" s="152"/>
    </row>
    <row r="34" spans="1:20" ht="89.25" x14ac:dyDescent="0.2">
      <c r="A34" s="41">
        <v>11</v>
      </c>
      <c r="B34" s="175" t="s">
        <v>26</v>
      </c>
      <c r="C34" s="149" t="s">
        <v>19</v>
      </c>
      <c r="D34" s="85">
        <v>6</v>
      </c>
      <c r="E34" s="59"/>
      <c r="F34" s="60">
        <f>D34*E34</f>
        <v>0</v>
      </c>
      <c r="G34" s="49"/>
      <c r="K34" s="150"/>
      <c r="L34" s="150"/>
      <c r="M34" s="150"/>
      <c r="N34" s="150"/>
      <c r="O34" s="150"/>
      <c r="P34" s="150"/>
      <c r="Q34" s="155"/>
      <c r="R34" s="156"/>
      <c r="S34" s="156"/>
      <c r="T34" s="152"/>
    </row>
    <row r="35" spans="1:20" ht="31.5" customHeight="1" x14ac:dyDescent="0.2">
      <c r="B35" s="87" t="str">
        <f>B1&amp;" - ukupno :"</f>
        <v>1. PRIPREMNI RADOVI - ukupno :</v>
      </c>
      <c r="C35" s="87"/>
      <c r="D35" s="87"/>
      <c r="E35" s="88"/>
      <c r="F35" s="88">
        <f>SUM(F5:F34)</f>
        <v>0</v>
      </c>
      <c r="H35" s="89"/>
      <c r="K35" s="166"/>
      <c r="L35" s="166"/>
      <c r="M35" s="166"/>
      <c r="N35" s="166"/>
      <c r="O35" s="166"/>
      <c r="P35" s="166"/>
      <c r="Q35" s="157"/>
      <c r="R35" s="158"/>
      <c r="S35" s="158"/>
      <c r="T35" s="158"/>
    </row>
    <row r="36" spans="1:20" x14ac:dyDescent="0.2">
      <c r="K36" s="151"/>
      <c r="L36" s="152"/>
      <c r="M36" s="152"/>
      <c r="N36" s="152"/>
      <c r="O36" s="152"/>
      <c r="P36" s="152"/>
      <c r="Q36" s="155"/>
      <c r="R36" s="156"/>
      <c r="S36" s="156"/>
      <c r="T36" s="152"/>
    </row>
    <row r="37" spans="1:20" x14ac:dyDescent="0.2">
      <c r="K37" s="166"/>
      <c r="L37" s="166"/>
      <c r="M37" s="166"/>
      <c r="N37" s="166"/>
      <c r="O37" s="166"/>
      <c r="P37" s="166"/>
      <c r="Q37" s="157"/>
      <c r="R37" s="158"/>
      <c r="S37" s="158"/>
      <c r="T37" s="152"/>
    </row>
    <row r="38" spans="1:20" x14ac:dyDescent="0.2">
      <c r="K38" s="166"/>
      <c r="L38" s="166"/>
      <c r="M38" s="166"/>
      <c r="N38" s="166"/>
      <c r="O38" s="166"/>
      <c r="P38" s="166"/>
      <c r="Q38" s="157"/>
      <c r="R38" s="158"/>
      <c r="S38" s="158"/>
      <c r="T38" s="152"/>
    </row>
    <row r="39" spans="1:20" x14ac:dyDescent="0.2">
      <c r="K39" s="167"/>
      <c r="L39" s="167"/>
      <c r="M39" s="167"/>
      <c r="N39" s="167"/>
      <c r="O39" s="167"/>
      <c r="P39" s="167"/>
      <c r="Q39" s="157"/>
      <c r="R39" s="158"/>
      <c r="S39" s="158"/>
      <c r="T39" s="152"/>
    </row>
    <row r="40" spans="1:20" x14ac:dyDescent="0.2">
      <c r="K40" s="153"/>
      <c r="L40" s="154"/>
      <c r="M40" s="154"/>
      <c r="N40" s="154"/>
      <c r="O40" s="154"/>
      <c r="P40" s="154"/>
      <c r="Q40" s="157"/>
      <c r="R40" s="158"/>
      <c r="S40" s="158"/>
      <c r="T40" s="158"/>
    </row>
    <row r="41" spans="1:20" x14ac:dyDescent="0.2">
      <c r="K41" s="153"/>
      <c r="L41" s="154"/>
      <c r="M41" s="154"/>
      <c r="N41" s="154"/>
      <c r="O41" s="154"/>
      <c r="P41" s="154"/>
      <c r="Q41" s="157"/>
      <c r="R41" s="158"/>
      <c r="S41" s="158"/>
      <c r="T41" s="158"/>
    </row>
    <row r="42" spans="1:20" x14ac:dyDescent="0.2">
      <c r="K42" s="151"/>
      <c r="L42" s="152"/>
      <c r="M42" s="152"/>
      <c r="N42" s="152"/>
      <c r="O42" s="152"/>
      <c r="P42" s="152"/>
      <c r="Q42" s="155"/>
      <c r="R42" s="156"/>
      <c r="S42" s="156"/>
      <c r="T42" s="152"/>
    </row>
  </sheetData>
  <mergeCells count="6">
    <mergeCell ref="K39:P39"/>
    <mergeCell ref="K19:P19"/>
    <mergeCell ref="K20:P20"/>
    <mergeCell ref="K35:P35"/>
    <mergeCell ref="K37:P37"/>
    <mergeCell ref="K38:P38"/>
  </mergeCells>
  <pageMargins left="0.62916666666666698" right="0.62916666666666698" top="1.6326388888888901" bottom="0.74791666666666701" header="0.31388888888888899" footer="0.31388888888888899"/>
  <pageSetup paperSize="9" orientation="portrait" r:id="rId1"/>
  <headerFooter alignWithMargins="0">
    <oddHeader>&amp;L&amp;"Calibri"&amp;G</oddHeader>
  </headerFooter>
  <rowBreaks count="2" manualBreakCount="2">
    <brk id="13" max="5" man="1"/>
    <brk id="21" max="5" man="1"/>
  </row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3:C7"/>
  <sheetViews>
    <sheetView workbookViewId="0">
      <selection activeCell="B35" sqref="B35"/>
    </sheetView>
  </sheetViews>
  <sheetFormatPr defaultColWidth="9" defaultRowHeight="15" x14ac:dyDescent="0.25"/>
  <sheetData>
    <row r="3" spans="2:3" x14ac:dyDescent="0.25">
      <c r="B3" t="s">
        <v>205</v>
      </c>
      <c r="C3" t="s">
        <v>66</v>
      </c>
    </row>
    <row r="4" spans="2:3" x14ac:dyDescent="0.25">
      <c r="B4" t="s">
        <v>205</v>
      </c>
      <c r="C4" t="s">
        <v>206</v>
      </c>
    </row>
    <row r="5" spans="2:3" x14ac:dyDescent="0.25">
      <c r="B5" t="s">
        <v>205</v>
      </c>
    </row>
    <row r="6" spans="2:3" x14ac:dyDescent="0.25">
      <c r="B6" t="s">
        <v>205</v>
      </c>
    </row>
    <row r="7" spans="2:3" x14ac:dyDescent="0.25">
      <c r="B7" t="s">
        <v>205</v>
      </c>
    </row>
  </sheetData>
  <pageMargins left="0.69930555555555596" right="0.69930555555555596" top="0.75" bottom="0.75" header="0.3" footer="0.3"/>
  <pageSetup paperSize="9" orientation="portrait"/>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95"/>
  <sheetViews>
    <sheetView view="pageBreakPreview" zoomScaleNormal="100" zoomScaleSheetLayoutView="100" workbookViewId="0">
      <selection activeCell="E50" sqref="E5:E50"/>
    </sheetView>
  </sheetViews>
  <sheetFormatPr defaultColWidth="9.140625" defaultRowHeight="18" x14ac:dyDescent="0.25"/>
  <cols>
    <col min="1" max="1" width="4" style="41" customWidth="1"/>
    <col min="2" max="2" width="37.85546875" style="90" customWidth="1"/>
    <col min="3" max="3" width="7.5703125" style="62" customWidth="1"/>
    <col min="4" max="4" width="8.7109375" style="62" customWidth="1"/>
    <col min="5" max="5" width="13.140625" style="22" customWidth="1"/>
    <col min="6" max="6" width="17.140625" style="22" customWidth="1"/>
    <col min="7" max="7" width="9.140625" style="1"/>
    <col min="8" max="8" width="14.5703125" style="45" customWidth="1"/>
    <col min="9" max="9" width="14.5703125" style="1"/>
    <col min="10" max="10" width="10.7109375" style="1"/>
    <col min="11" max="11" width="9.140625" style="1" customWidth="1"/>
    <col min="12" max="12" width="9.5703125" style="1"/>
    <col min="13" max="13" width="11.7109375" style="1"/>
    <col min="14" max="15" width="12.85546875" style="1"/>
    <col min="16" max="16" width="10.85546875" style="1" customWidth="1"/>
    <col min="17" max="18" width="14.5703125" style="1"/>
    <col min="19" max="19" width="11.7109375" style="1"/>
    <col min="20" max="20" width="14.5703125" style="1"/>
    <col min="21" max="21" width="13.28515625" style="1"/>
    <col min="22" max="16384" width="9.140625" style="1"/>
  </cols>
  <sheetData>
    <row r="1" spans="1:9" ht="24.75" customHeight="1" x14ac:dyDescent="0.25">
      <c r="A1" s="79"/>
      <c r="B1" s="126" t="s">
        <v>27</v>
      </c>
      <c r="C1" s="81"/>
      <c r="D1" s="81"/>
      <c r="E1" s="82"/>
      <c r="F1" s="82"/>
    </row>
    <row r="3" spans="1:9" s="23" customFormat="1" ht="31.5" customHeight="1" x14ac:dyDescent="0.25">
      <c r="A3" s="33" t="s">
        <v>1</v>
      </c>
      <c r="B3" s="34" t="s">
        <v>2</v>
      </c>
      <c r="C3" s="33" t="s">
        <v>3</v>
      </c>
      <c r="D3" s="33" t="s">
        <v>4</v>
      </c>
      <c r="E3" s="35" t="s">
        <v>5</v>
      </c>
      <c r="F3" s="36" t="s">
        <v>6</v>
      </c>
      <c r="H3" s="28"/>
    </row>
    <row r="5" spans="1:9" ht="267.75" x14ac:dyDescent="0.25">
      <c r="A5" s="25">
        <v>1</v>
      </c>
      <c r="B5" s="127" t="s">
        <v>28</v>
      </c>
      <c r="C5" s="23"/>
      <c r="D5" s="23"/>
      <c r="E5" s="27"/>
      <c r="F5" s="27"/>
    </row>
    <row r="6" spans="1:9" ht="30.75" customHeight="1" x14ac:dyDescent="0.25">
      <c r="A6" s="25"/>
      <c r="B6" s="94" t="s">
        <v>29</v>
      </c>
      <c r="C6" s="23" t="s">
        <v>30</v>
      </c>
      <c r="D6" s="128">
        <v>4000</v>
      </c>
      <c r="E6" s="27"/>
      <c r="F6" s="27" t="str">
        <f t="shared" ref="F6" si="0">IF(E6="","",D6*E6)</f>
        <v/>
      </c>
    </row>
    <row r="7" spans="1:9" x14ac:dyDescent="0.25">
      <c r="A7" s="25"/>
      <c r="B7" s="84"/>
      <c r="C7" s="23"/>
      <c r="D7" s="23"/>
      <c r="E7" s="27"/>
      <c r="F7" s="27"/>
    </row>
    <row r="8" spans="1:9" ht="408.95" customHeight="1" x14ac:dyDescent="0.2">
      <c r="A8" s="25">
        <v>2</v>
      </c>
      <c r="B8" s="127" t="s">
        <v>31</v>
      </c>
      <c r="C8" s="23"/>
      <c r="D8" s="23"/>
      <c r="E8" s="27"/>
      <c r="F8" s="27" t="str">
        <f t="shared" ref="F8:F10" si="1">IF(E8="","",D8*E8)</f>
        <v/>
      </c>
      <c r="I8" s="136"/>
    </row>
    <row r="9" spans="1:9" x14ac:dyDescent="0.25">
      <c r="A9" s="25"/>
      <c r="B9" s="94" t="s">
        <v>32</v>
      </c>
      <c r="C9" s="23" t="s">
        <v>33</v>
      </c>
      <c r="D9" s="52">
        <v>6200</v>
      </c>
      <c r="E9" s="27"/>
      <c r="F9" s="27" t="str">
        <f t="shared" si="1"/>
        <v/>
      </c>
    </row>
    <row r="10" spans="1:9" x14ac:dyDescent="0.25">
      <c r="A10" s="25"/>
      <c r="B10" s="94" t="s">
        <v>34</v>
      </c>
      <c r="C10" s="23" t="s">
        <v>33</v>
      </c>
      <c r="D10" s="52">
        <v>1575</v>
      </c>
      <c r="E10" s="27"/>
      <c r="F10" s="27" t="str">
        <f t="shared" si="1"/>
        <v/>
      </c>
    </row>
    <row r="11" spans="1:9" x14ac:dyDescent="0.25">
      <c r="A11" s="25"/>
      <c r="B11" s="94"/>
      <c r="C11" s="23"/>
      <c r="D11" s="52"/>
      <c r="E11" s="27"/>
      <c r="F11" s="27"/>
    </row>
    <row r="12" spans="1:9" ht="140.25" x14ac:dyDescent="0.25">
      <c r="A12" s="25">
        <v>3</v>
      </c>
      <c r="B12" s="98" t="s">
        <v>35</v>
      </c>
      <c r="C12" s="23"/>
      <c r="D12" s="52"/>
      <c r="E12" s="27"/>
      <c r="F12" s="27"/>
    </row>
    <row r="13" spans="1:9" x14ac:dyDescent="0.2">
      <c r="A13" s="25"/>
      <c r="B13" s="98"/>
      <c r="C13" s="23" t="s">
        <v>33</v>
      </c>
      <c r="D13" s="52">
        <v>200</v>
      </c>
      <c r="E13" s="44"/>
      <c r="F13" s="27" t="str">
        <f t="shared" ref="F13" si="2">IF(E13="","",D13*E13)</f>
        <v/>
      </c>
      <c r="G13" s="49"/>
    </row>
    <row r="14" spans="1:9" x14ac:dyDescent="0.25">
      <c r="A14" s="25"/>
      <c r="B14" s="94"/>
      <c r="C14" s="23"/>
      <c r="D14" s="52"/>
      <c r="E14" s="27"/>
      <c r="F14" s="27"/>
    </row>
    <row r="15" spans="1:9" ht="51" x14ac:dyDescent="0.25">
      <c r="A15" s="25">
        <v>4</v>
      </c>
      <c r="B15" s="127" t="s">
        <v>36</v>
      </c>
      <c r="C15" s="23"/>
      <c r="D15" s="23"/>
      <c r="E15" s="27"/>
      <c r="F15" s="27" t="str">
        <f t="shared" ref="F15:F25" si="3">IF(E15="","",D15*E15)</f>
        <v/>
      </c>
    </row>
    <row r="16" spans="1:9" x14ac:dyDescent="0.25">
      <c r="A16" s="25"/>
      <c r="B16" s="160" t="s">
        <v>37</v>
      </c>
      <c r="C16" s="23" t="s">
        <v>30</v>
      </c>
      <c r="D16" s="23">
        <v>4000</v>
      </c>
      <c r="E16" s="27"/>
      <c r="F16" s="27" t="str">
        <f t="shared" si="3"/>
        <v/>
      </c>
    </row>
    <row r="17" spans="1:16384" x14ac:dyDescent="0.25">
      <c r="A17" s="25"/>
      <c r="B17" s="84"/>
      <c r="C17" s="23"/>
      <c r="D17" s="23"/>
      <c r="E17" s="27"/>
      <c r="F17" s="27" t="str">
        <f t="shared" si="3"/>
        <v/>
      </c>
    </row>
    <row r="18" spans="1:16384" ht="114.75" hidden="1" x14ac:dyDescent="0.25">
      <c r="A18" s="25">
        <v>3</v>
      </c>
      <c r="B18" s="84" t="s">
        <v>38</v>
      </c>
      <c r="C18" s="23"/>
      <c r="D18" s="23"/>
      <c r="E18" s="27"/>
      <c r="F18" s="27" t="str">
        <f t="shared" si="3"/>
        <v/>
      </c>
    </row>
    <row r="19" spans="1:16384" hidden="1" x14ac:dyDescent="0.25">
      <c r="A19" s="25"/>
      <c r="B19" s="129"/>
      <c r="C19" s="23" t="s">
        <v>39</v>
      </c>
      <c r="D19" s="23"/>
      <c r="E19" s="27"/>
      <c r="F19" s="27" t="str">
        <f t="shared" si="3"/>
        <v/>
      </c>
    </row>
    <row r="20" spans="1:16384" hidden="1" x14ac:dyDescent="0.25">
      <c r="A20" s="25"/>
      <c r="B20" s="84"/>
      <c r="C20" s="23"/>
      <c r="D20" s="23"/>
      <c r="E20" s="27"/>
      <c r="F20" s="27" t="str">
        <f t="shared" si="3"/>
        <v/>
      </c>
    </row>
    <row r="21" spans="1:16384" ht="114.75" hidden="1" x14ac:dyDescent="0.25">
      <c r="A21" s="25">
        <v>3</v>
      </c>
      <c r="B21" s="84" t="s">
        <v>40</v>
      </c>
      <c r="C21" s="23"/>
      <c r="D21" s="23"/>
      <c r="E21" s="27"/>
      <c r="F21" s="27" t="str">
        <f t="shared" si="3"/>
        <v/>
      </c>
    </row>
    <row r="22" spans="1:16384" hidden="1" x14ac:dyDescent="0.25">
      <c r="A22" s="25"/>
      <c r="B22" s="129"/>
      <c r="C22" s="23" t="s">
        <v>39</v>
      </c>
      <c r="D22" s="23"/>
      <c r="E22" s="27"/>
      <c r="F22" s="27" t="str">
        <f t="shared" si="3"/>
        <v/>
      </c>
      <c r="O22" s="137"/>
    </row>
    <row r="23" spans="1:16384" hidden="1" x14ac:dyDescent="0.25">
      <c r="A23" s="25"/>
      <c r="B23" s="84"/>
      <c r="C23" s="23"/>
      <c r="D23" s="23"/>
      <c r="E23" s="27"/>
      <c r="F23" s="27" t="str">
        <f t="shared" si="3"/>
        <v/>
      </c>
      <c r="O23" s="137"/>
    </row>
    <row r="24" spans="1:16384" ht="102" x14ac:dyDescent="0.25">
      <c r="A24" s="25">
        <v>5</v>
      </c>
      <c r="B24" s="127" t="s">
        <v>41</v>
      </c>
      <c r="C24" s="23"/>
      <c r="D24" s="23"/>
      <c r="E24" s="27"/>
      <c r="F24" s="27" t="str">
        <f t="shared" si="3"/>
        <v/>
      </c>
    </row>
    <row r="25" spans="1:16384" x14ac:dyDescent="0.25">
      <c r="A25" s="25"/>
      <c r="B25" s="160" t="s">
        <v>42</v>
      </c>
      <c r="C25" s="23" t="s">
        <v>33</v>
      </c>
      <c r="D25" s="23">
        <v>400</v>
      </c>
      <c r="E25" s="27"/>
      <c r="F25" s="27" t="str">
        <f t="shared" si="3"/>
        <v/>
      </c>
    </row>
    <row r="26" spans="1:16384" x14ac:dyDescent="0.25">
      <c r="A26" s="25"/>
      <c r="B26" s="129"/>
      <c r="C26" s="23"/>
      <c r="D26" s="23"/>
      <c r="E26" s="27"/>
      <c r="F26" s="27"/>
    </row>
    <row r="27" spans="1:16384" ht="153" x14ac:dyDescent="0.25">
      <c r="A27" s="25">
        <v>6</v>
      </c>
      <c r="B27" s="130" t="s">
        <v>43</v>
      </c>
      <c r="C27" s="47"/>
      <c r="D27" s="47"/>
      <c r="E27" s="48"/>
      <c r="F27" s="48"/>
      <c r="H27" s="42"/>
    </row>
    <row r="28" spans="1:16384" ht="18.75" customHeight="1" x14ac:dyDescent="0.25">
      <c r="A28" s="25"/>
      <c r="B28" s="160" t="s">
        <v>44</v>
      </c>
      <c r="C28" s="23" t="s">
        <v>33</v>
      </c>
      <c r="D28" s="23">
        <v>1700</v>
      </c>
      <c r="E28" s="27"/>
      <c r="F28" s="27" t="str">
        <f t="shared" ref="F28" si="4">IF(E28="","",D28*E28)</f>
        <v/>
      </c>
      <c r="H28" s="42"/>
    </row>
    <row r="29" spans="1:16384" ht="18.75" customHeight="1" x14ac:dyDescent="0.25">
      <c r="A29" s="25"/>
      <c r="B29" s="94"/>
      <c r="C29" s="23"/>
      <c r="D29" s="23"/>
      <c r="E29" s="27"/>
      <c r="F29" s="27"/>
      <c r="H29" s="42"/>
    </row>
    <row r="30" spans="1:16384" ht="15" x14ac:dyDescent="0.25">
      <c r="A30"/>
      <c r="B30" s="131"/>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ht="280.5" x14ac:dyDescent="0.2">
      <c r="A31" s="25">
        <v>7</v>
      </c>
      <c r="B31" s="130" t="s">
        <v>45</v>
      </c>
      <c r="C31" s="24"/>
      <c r="D31" s="24"/>
      <c r="E31" s="24"/>
      <c r="F31" s="24"/>
      <c r="L31" s="57"/>
    </row>
    <row r="32" spans="1:16384" ht="18" customHeight="1" x14ac:dyDescent="0.2">
      <c r="A32" s="25"/>
      <c r="B32" s="160" t="s">
        <v>44</v>
      </c>
      <c r="C32" s="23" t="s">
        <v>33</v>
      </c>
      <c r="D32" s="132">
        <v>4700</v>
      </c>
      <c r="E32" s="48"/>
      <c r="F32" s="48" t="str">
        <f t="shared" ref="F32" si="5">IF(E32="","",D32*E32)</f>
        <v/>
      </c>
    </row>
    <row r="33" spans="1:8" ht="18" customHeight="1" x14ac:dyDescent="0.2">
      <c r="A33" s="25"/>
      <c r="B33" s="94"/>
      <c r="C33" s="23"/>
      <c r="D33" s="47"/>
      <c r="E33" s="48"/>
      <c r="F33" s="48"/>
    </row>
    <row r="34" spans="1:8" ht="191.25" x14ac:dyDescent="0.2">
      <c r="A34" s="25">
        <v>8</v>
      </c>
      <c r="B34" s="98" t="s">
        <v>46</v>
      </c>
      <c r="C34" s="23"/>
      <c r="D34" s="47"/>
      <c r="E34" s="48"/>
      <c r="F34" s="48"/>
      <c r="G34" s="45"/>
      <c r="H34" s="49"/>
    </row>
    <row r="35" spans="1:8" x14ac:dyDescent="0.2">
      <c r="A35" s="25"/>
      <c r="B35" s="160" t="s">
        <v>44</v>
      </c>
      <c r="C35" s="23" t="s">
        <v>33</v>
      </c>
      <c r="D35" s="47">
        <v>25</v>
      </c>
      <c r="E35" s="48"/>
      <c r="F35" s="48" t="str">
        <f>IF(E35="","",D35*E35)</f>
        <v/>
      </c>
      <c r="G35" s="49"/>
    </row>
    <row r="36" spans="1:8" x14ac:dyDescent="0.2">
      <c r="A36" s="25"/>
      <c r="B36" s="94"/>
      <c r="C36" s="23"/>
      <c r="D36" s="47"/>
      <c r="E36" s="48"/>
      <c r="F36" s="48"/>
      <c r="G36" s="49"/>
    </row>
    <row r="37" spans="1:8" ht="275.10000000000002" customHeight="1" x14ac:dyDescent="0.2">
      <c r="A37" s="25">
        <v>9</v>
      </c>
      <c r="B37" s="98" t="s">
        <v>47</v>
      </c>
      <c r="C37" s="23"/>
      <c r="D37" s="47"/>
      <c r="E37" s="48"/>
      <c r="F37" s="48"/>
      <c r="G37" s="49"/>
    </row>
    <row r="38" spans="1:8" ht="20.100000000000001" customHeight="1" x14ac:dyDescent="0.2">
      <c r="A38" s="25"/>
      <c r="B38" s="94" t="s">
        <v>48</v>
      </c>
      <c r="C38" s="23" t="s">
        <v>8</v>
      </c>
      <c r="D38" s="47">
        <v>1</v>
      </c>
      <c r="E38" s="133"/>
      <c r="F38" s="48">
        <f>D38*E38</f>
        <v>0</v>
      </c>
      <c r="G38" s="49"/>
    </row>
    <row r="39" spans="1:8" ht="20.100000000000001" customHeight="1" x14ac:dyDescent="0.2">
      <c r="A39" s="25"/>
      <c r="B39" s="94" t="s">
        <v>49</v>
      </c>
      <c r="C39" s="23" t="s">
        <v>8</v>
      </c>
      <c r="D39" s="47">
        <v>1</v>
      </c>
      <c r="E39" s="133"/>
      <c r="F39" s="48">
        <f t="shared" ref="F39:F44" si="6">D39*E39</f>
        <v>0</v>
      </c>
      <c r="G39" s="49"/>
    </row>
    <row r="40" spans="1:8" ht="20.100000000000001" customHeight="1" x14ac:dyDescent="0.2">
      <c r="A40" s="25"/>
      <c r="B40" s="94" t="s">
        <v>50</v>
      </c>
      <c r="C40" s="23" t="s">
        <v>8</v>
      </c>
      <c r="D40" s="47">
        <v>1</v>
      </c>
      <c r="E40" s="133"/>
      <c r="F40" s="48">
        <f t="shared" si="6"/>
        <v>0</v>
      </c>
      <c r="G40" s="49"/>
    </row>
    <row r="41" spans="1:8" ht="20.100000000000001" customHeight="1" x14ac:dyDescent="0.2">
      <c r="A41" s="25"/>
      <c r="B41" s="94" t="s">
        <v>51</v>
      </c>
      <c r="C41" s="23" t="s">
        <v>8</v>
      </c>
      <c r="D41" s="47">
        <v>1</v>
      </c>
      <c r="E41" s="133"/>
      <c r="F41" s="48">
        <f t="shared" si="6"/>
        <v>0</v>
      </c>
      <c r="G41" s="49"/>
    </row>
    <row r="42" spans="1:8" ht="20.100000000000001" customHeight="1" x14ac:dyDescent="0.2">
      <c r="A42" s="25"/>
      <c r="B42" s="94" t="s">
        <v>52</v>
      </c>
      <c r="C42" s="23" t="s">
        <v>8</v>
      </c>
      <c r="D42" s="47">
        <v>1</v>
      </c>
      <c r="E42" s="133"/>
      <c r="F42" s="48">
        <f t="shared" si="6"/>
        <v>0</v>
      </c>
      <c r="G42" s="49"/>
    </row>
    <row r="43" spans="1:8" ht="21" customHeight="1" x14ac:dyDescent="0.2">
      <c r="A43" s="25"/>
      <c r="B43" s="94" t="s">
        <v>53</v>
      </c>
      <c r="C43" s="23" t="s">
        <v>8</v>
      </c>
      <c r="D43" s="47">
        <v>1</v>
      </c>
      <c r="E43" s="133"/>
      <c r="F43" s="48">
        <f t="shared" si="6"/>
        <v>0</v>
      </c>
      <c r="G43" s="49"/>
    </row>
    <row r="44" spans="1:8" ht="21" customHeight="1" x14ac:dyDescent="0.2">
      <c r="A44" s="25"/>
      <c r="B44" s="94" t="s">
        <v>54</v>
      </c>
      <c r="C44" s="23" t="s">
        <v>8</v>
      </c>
      <c r="D44" s="47">
        <v>1</v>
      </c>
      <c r="E44" s="133"/>
      <c r="F44" s="48">
        <f t="shared" si="6"/>
        <v>0</v>
      </c>
      <c r="G44" s="49"/>
    </row>
    <row r="45" spans="1:8" x14ac:dyDescent="0.2">
      <c r="A45" s="25"/>
      <c r="B45" s="94"/>
      <c r="C45" s="23"/>
      <c r="D45" s="47"/>
      <c r="E45" s="48"/>
      <c r="F45" s="48"/>
      <c r="G45" s="49"/>
    </row>
    <row r="46" spans="1:8" ht="114.75" x14ac:dyDescent="0.25">
      <c r="A46" s="25">
        <v>10</v>
      </c>
      <c r="B46" s="127" t="s">
        <v>55</v>
      </c>
      <c r="C46" s="23"/>
      <c r="D46" s="23"/>
      <c r="E46" s="27"/>
      <c r="F46" s="27" t="str">
        <f>IF(E46="","",D46*E46)</f>
        <v/>
      </c>
    </row>
    <row r="47" spans="1:8" x14ac:dyDescent="0.25">
      <c r="A47" s="25"/>
      <c r="B47" s="160" t="s">
        <v>56</v>
      </c>
      <c r="C47" s="23" t="s">
        <v>33</v>
      </c>
      <c r="D47" s="23">
        <v>3000</v>
      </c>
      <c r="E47" s="27"/>
      <c r="F47" s="27" t="str">
        <f>IF(E47="","",D47*E47)</f>
        <v/>
      </c>
    </row>
    <row r="48" spans="1:8" x14ac:dyDescent="0.25">
      <c r="A48" s="25"/>
      <c r="B48" s="94"/>
      <c r="C48" s="23"/>
      <c r="D48" s="23"/>
      <c r="E48" s="27"/>
      <c r="F48" s="27"/>
    </row>
    <row r="49" spans="1:15" ht="223.5" customHeight="1" x14ac:dyDescent="0.25">
      <c r="A49" s="25">
        <v>11</v>
      </c>
      <c r="B49" s="134" t="s">
        <v>57</v>
      </c>
      <c r="C49" s="135"/>
      <c r="D49" s="23"/>
      <c r="E49" s="27"/>
      <c r="F49" s="27"/>
    </row>
    <row r="50" spans="1:15" ht="27" x14ac:dyDescent="0.25">
      <c r="A50" s="25"/>
      <c r="B50" s="94" t="s">
        <v>58</v>
      </c>
      <c r="C50" s="23" t="s">
        <v>30</v>
      </c>
      <c r="D50" s="128">
        <v>4000</v>
      </c>
      <c r="E50" s="27"/>
      <c r="F50" s="27" t="str">
        <f t="shared" ref="F50" si="7">IF(E50="","",D50*E50)</f>
        <v/>
      </c>
    </row>
    <row r="51" spans="1:15" ht="18" customHeight="1" x14ac:dyDescent="0.25">
      <c r="L51" s="138"/>
      <c r="M51" s="138"/>
      <c r="O51" s="137"/>
    </row>
    <row r="53" spans="1:15" ht="31.5" customHeight="1" x14ac:dyDescent="0.25">
      <c r="B53" s="86" t="str">
        <f>B1&amp;" - ukupno :"</f>
        <v>2. ZEMLJANI RADOVI - ukupno :</v>
      </c>
      <c r="C53" s="87"/>
      <c r="D53" s="87"/>
      <c r="E53" s="88"/>
      <c r="F53" s="88">
        <f>SUM(F6:F50)</f>
        <v>0</v>
      </c>
      <c r="H53" s="89"/>
    </row>
    <row r="62" spans="1:15" x14ac:dyDescent="0.25">
      <c r="O62" s="137"/>
    </row>
    <row r="95" spans="2:2" x14ac:dyDescent="0.25">
      <c r="B95" s="90" t="s">
        <v>59</v>
      </c>
    </row>
  </sheetData>
  <pageMargins left="0.62916666666666698" right="0.62916666666666698" top="1.6013888888888901" bottom="0.74791666666666701" header="0.31388888888888899" footer="0.31388888888888899"/>
  <pageSetup paperSize="9" scale="96" orientation="portrait" r:id="rId1"/>
  <headerFooter alignWithMargins="0">
    <oddHeader>&amp;L&amp;"Calibri"&amp;G</oddHeader>
  </headerFooter>
  <rowBreaks count="3" manualBreakCount="3">
    <brk id="11" max="5" man="1"/>
    <brk id="30" max="5" man="1"/>
    <brk id="35" max="5"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79"/>
  <sheetViews>
    <sheetView view="pageBreakPreview" topLeftCell="A22" zoomScaleNormal="100" zoomScaleSheetLayoutView="100" workbookViewId="0">
      <selection activeCell="B20" sqref="B20"/>
    </sheetView>
  </sheetViews>
  <sheetFormatPr defaultColWidth="9.140625" defaultRowHeight="18.75" x14ac:dyDescent="0.25"/>
  <cols>
    <col min="1" max="1" width="4" style="104" customWidth="1"/>
    <col min="2" max="2" width="37.85546875" style="105" customWidth="1"/>
    <col min="3" max="3" width="7.5703125" style="103" customWidth="1"/>
    <col min="4" max="4" width="8.7109375" style="103" customWidth="1"/>
    <col min="5" max="5" width="13.140625" style="106" customWidth="1"/>
    <col min="6" max="6" width="17.140625" style="106" customWidth="1"/>
    <col min="7" max="7" width="9.140625" style="107"/>
    <col min="8" max="8" width="14.5703125" style="108" customWidth="1"/>
    <col min="9" max="16384" width="9.140625" style="107"/>
  </cols>
  <sheetData>
    <row r="1" spans="1:8" ht="24.75" customHeight="1" x14ac:dyDescent="0.25">
      <c r="A1" s="109"/>
      <c r="B1" s="110" t="s">
        <v>60</v>
      </c>
      <c r="C1" s="111"/>
      <c r="D1" s="111"/>
      <c r="E1" s="112"/>
      <c r="F1" s="112"/>
    </row>
    <row r="3" spans="1:8" s="101" customFormat="1" ht="31.5" customHeight="1" x14ac:dyDescent="0.25">
      <c r="A3" s="113" t="s">
        <v>1</v>
      </c>
      <c r="B3" s="114" t="s">
        <v>2</v>
      </c>
      <c r="C3" s="113" t="s">
        <v>3</v>
      </c>
      <c r="D3" s="113" t="s">
        <v>4</v>
      </c>
      <c r="E3" s="115" t="s">
        <v>5</v>
      </c>
      <c r="F3" s="116" t="s">
        <v>6</v>
      </c>
      <c r="H3" s="117" t="s">
        <v>61</v>
      </c>
    </row>
    <row r="5" spans="1:8" ht="234" customHeight="1" x14ac:dyDescent="0.25">
      <c r="A5" s="104">
        <v>1</v>
      </c>
      <c r="B5" s="105" t="s">
        <v>62</v>
      </c>
      <c r="F5" s="106" t="str">
        <f t="shared" ref="F5:F14" si="0">IF(E5="","",D5*E5)</f>
        <v/>
      </c>
    </row>
    <row r="6" spans="1:8" ht="307.5" customHeight="1" x14ac:dyDescent="0.25">
      <c r="B6" s="105" t="s">
        <v>63</v>
      </c>
      <c r="F6" s="106" t="str">
        <f t="shared" si="0"/>
        <v/>
      </c>
    </row>
    <row r="7" spans="1:8" ht="313.5" customHeight="1" x14ac:dyDescent="0.25">
      <c r="B7" s="105" t="s">
        <v>64</v>
      </c>
      <c r="F7" s="106" t="str">
        <f t="shared" si="0"/>
        <v/>
      </c>
    </row>
    <row r="8" spans="1:8" ht="51" x14ac:dyDescent="0.25">
      <c r="B8" s="105" t="s">
        <v>65</v>
      </c>
      <c r="F8" s="106" t="str">
        <f t="shared" si="0"/>
        <v/>
      </c>
    </row>
    <row r="9" spans="1:8" x14ac:dyDescent="0.25">
      <c r="C9" s="103" t="s">
        <v>11</v>
      </c>
      <c r="E9" s="106">
        <v>400</v>
      </c>
      <c r="F9" s="106">
        <f t="shared" si="0"/>
        <v>0</v>
      </c>
      <c r="H9" s="108" t="s">
        <v>66</v>
      </c>
    </row>
    <row r="10" spans="1:8" x14ac:dyDescent="0.25">
      <c r="F10" s="106" t="str">
        <f t="shared" si="0"/>
        <v/>
      </c>
    </row>
    <row r="11" spans="1:8" ht="114.75" x14ac:dyDescent="0.25">
      <c r="A11" s="104">
        <v>2</v>
      </c>
      <c r="B11" s="118" t="s">
        <v>67</v>
      </c>
      <c r="F11" s="106" t="str">
        <f t="shared" si="0"/>
        <v/>
      </c>
    </row>
    <row r="12" spans="1:8" x14ac:dyDescent="0.25">
      <c r="B12" s="119"/>
      <c r="C12" s="103" t="s">
        <v>11</v>
      </c>
      <c r="E12" s="106">
        <v>2</v>
      </c>
      <c r="F12" s="106">
        <f t="shared" si="0"/>
        <v>0</v>
      </c>
      <c r="H12" s="108" t="s">
        <v>66</v>
      </c>
    </row>
    <row r="13" spans="1:8" x14ac:dyDescent="0.25">
      <c r="F13" s="106" t="str">
        <f t="shared" si="0"/>
        <v/>
      </c>
    </row>
    <row r="14" spans="1:8" ht="267.75" x14ac:dyDescent="0.25">
      <c r="A14" s="104">
        <v>3</v>
      </c>
      <c r="B14" s="105" t="s">
        <v>68</v>
      </c>
      <c r="F14" s="106" t="str">
        <f t="shared" si="0"/>
        <v/>
      </c>
    </row>
    <row r="15" spans="1:8" ht="204" x14ac:dyDescent="0.25">
      <c r="B15" s="105" t="s">
        <v>69</v>
      </c>
    </row>
    <row r="16" spans="1:8" ht="114.75" x14ac:dyDescent="0.25">
      <c r="B16" s="105" t="s">
        <v>70</v>
      </c>
    </row>
    <row r="17" spans="1:8" ht="325.5" customHeight="1" x14ac:dyDescent="0.25">
      <c r="B17" s="105" t="s">
        <v>71</v>
      </c>
    </row>
    <row r="18" spans="1:8" x14ac:dyDescent="0.25">
      <c r="B18" s="120" t="s">
        <v>72</v>
      </c>
      <c r="C18" s="103" t="s">
        <v>15</v>
      </c>
      <c r="E18" s="106">
        <v>7500</v>
      </c>
      <c r="F18" s="106">
        <f t="shared" ref="F18:F21" si="1">IF(E18="","",D18*E18)</f>
        <v>0</v>
      </c>
      <c r="H18" s="108" t="s">
        <v>66</v>
      </c>
    </row>
    <row r="19" spans="1:8" x14ac:dyDescent="0.25">
      <c r="F19" s="106" t="str">
        <f t="shared" si="1"/>
        <v/>
      </c>
    </row>
    <row r="20" spans="1:8" ht="140.25" x14ac:dyDescent="0.25">
      <c r="A20" s="104">
        <v>4</v>
      </c>
      <c r="B20" s="105" t="s">
        <v>73</v>
      </c>
      <c r="F20" s="106" t="str">
        <f t="shared" si="1"/>
        <v/>
      </c>
    </row>
    <row r="21" spans="1:8" x14ac:dyDescent="0.25">
      <c r="B21" s="119"/>
      <c r="C21" s="103" t="s">
        <v>15</v>
      </c>
      <c r="E21" s="106">
        <v>10000</v>
      </c>
      <c r="F21" s="106">
        <f t="shared" si="1"/>
        <v>0</v>
      </c>
      <c r="H21" s="108" t="s">
        <v>66</v>
      </c>
    </row>
    <row r="22" spans="1:8" x14ac:dyDescent="0.25">
      <c r="B22" s="119"/>
    </row>
    <row r="23" spans="1:8" ht="51" x14ac:dyDescent="0.25">
      <c r="A23" s="104">
        <v>5</v>
      </c>
      <c r="B23" s="105" t="s">
        <v>74</v>
      </c>
      <c r="F23" s="106" t="str">
        <f t="shared" ref="F23:F24" si="2">IF(E23="","",D23*E23)</f>
        <v/>
      </c>
    </row>
    <row r="24" spans="1:8" x14ac:dyDescent="0.25">
      <c r="B24" s="120" t="s">
        <v>72</v>
      </c>
      <c r="C24" s="103" t="s">
        <v>15</v>
      </c>
      <c r="E24" s="106">
        <v>900</v>
      </c>
      <c r="F24" s="106">
        <f t="shared" si="2"/>
        <v>0</v>
      </c>
      <c r="H24" s="108" t="s">
        <v>66</v>
      </c>
    </row>
    <row r="25" spans="1:8" x14ac:dyDescent="0.25">
      <c r="B25" s="119"/>
    </row>
    <row r="26" spans="1:8" ht="144.75" customHeight="1" x14ac:dyDescent="0.25">
      <c r="A26" s="104">
        <v>6</v>
      </c>
      <c r="B26" s="105" t="s">
        <v>75</v>
      </c>
      <c r="F26" s="106" t="str">
        <f t="shared" ref="F26:F27" si="3">IF(E26="","",D26*E26)</f>
        <v/>
      </c>
    </row>
    <row r="27" spans="1:8" x14ac:dyDescent="0.25">
      <c r="B27" s="119"/>
      <c r="C27" s="103" t="s">
        <v>15</v>
      </c>
      <c r="E27" s="106">
        <v>75</v>
      </c>
      <c r="F27" s="106">
        <f t="shared" si="3"/>
        <v>0</v>
      </c>
      <c r="H27" s="108" t="s">
        <v>66</v>
      </c>
    </row>
    <row r="28" spans="1:8" x14ac:dyDescent="0.25">
      <c r="B28" s="119"/>
    </row>
    <row r="29" spans="1:8" ht="93.75" customHeight="1" x14ac:dyDescent="0.25">
      <c r="A29" s="104">
        <v>7</v>
      </c>
      <c r="B29" s="105" t="s">
        <v>76</v>
      </c>
      <c r="F29" s="106" t="str">
        <f t="shared" ref="F29:F30" si="4">IF(E29="","",D29*E29)</f>
        <v/>
      </c>
    </row>
    <row r="30" spans="1:8" x14ac:dyDescent="0.25">
      <c r="B30" s="119"/>
      <c r="C30" s="103" t="s">
        <v>15</v>
      </c>
      <c r="E30" s="106">
        <v>212</v>
      </c>
      <c r="F30" s="106">
        <f t="shared" si="4"/>
        <v>0</v>
      </c>
      <c r="H30" s="108" t="s">
        <v>66</v>
      </c>
    </row>
    <row r="31" spans="1:8" x14ac:dyDescent="0.25">
      <c r="B31" s="119"/>
    </row>
    <row r="32" spans="1:8" ht="38.25" x14ac:dyDescent="0.25">
      <c r="A32" s="104">
        <v>8</v>
      </c>
      <c r="B32" s="105" t="s">
        <v>77</v>
      </c>
      <c r="F32" s="106" t="str">
        <f t="shared" ref="F32:F36" si="5">IF(E32="","",D32*E32)</f>
        <v/>
      </c>
    </row>
    <row r="33" spans="1:8" x14ac:dyDescent="0.25">
      <c r="B33" s="119"/>
      <c r="C33" s="103" t="s">
        <v>15</v>
      </c>
      <c r="E33" s="106">
        <v>50</v>
      </c>
      <c r="F33" s="106">
        <f t="shared" si="5"/>
        <v>0</v>
      </c>
      <c r="H33" s="108" t="s">
        <v>66</v>
      </c>
    </row>
    <row r="34" spans="1:8" x14ac:dyDescent="0.25">
      <c r="F34" s="106" t="str">
        <f t="shared" si="5"/>
        <v/>
      </c>
    </row>
    <row r="35" spans="1:8" x14ac:dyDescent="0.25">
      <c r="F35" s="106" t="str">
        <f t="shared" si="5"/>
        <v/>
      </c>
    </row>
    <row r="36" spans="1:8" x14ac:dyDescent="0.25">
      <c r="F36" s="106" t="str">
        <f t="shared" si="5"/>
        <v/>
      </c>
    </row>
    <row r="37" spans="1:8" s="102" customFormat="1" ht="31.5" customHeight="1" x14ac:dyDescent="0.25">
      <c r="A37" s="121"/>
      <c r="B37" s="122" t="str">
        <f>B1&amp;" - ukupno :"</f>
        <v>5. ODVODNJA - ukupno :</v>
      </c>
      <c r="C37" s="123"/>
      <c r="D37" s="123"/>
      <c r="E37" s="124"/>
      <c r="F37" s="124">
        <f>SUMIF(H4:H36,"DA",F4:F36)</f>
        <v>0</v>
      </c>
      <c r="H37" s="125"/>
    </row>
    <row r="79" spans="1:8" s="103" customFormat="1" x14ac:dyDescent="0.25">
      <c r="A79" s="104"/>
      <c r="B79" s="105" t="s">
        <v>59</v>
      </c>
      <c r="E79" s="106"/>
      <c r="F79" s="106"/>
      <c r="G79" s="107"/>
      <c r="H79" s="108"/>
    </row>
  </sheetData>
  <conditionalFormatting sqref="H5:H36">
    <cfRule type="cellIs" dxfId="3" priority="1" stopIfTrue="1" operator="equal">
      <formula>"ne"</formula>
    </cfRule>
    <cfRule type="cellIs" dxfId="2" priority="2" stopIfTrue="1" operator="equal">
      <formula>"da"</formula>
    </cfRule>
  </conditionalFormatting>
  <dataValidations count="1">
    <dataValidation type="list" allowBlank="1" showInputMessage="1" showErrorMessage="1" sqref="H5:H36" xr:uid="{00000000-0002-0000-0200-000000000000}">
      <formula1>DaNe</formula1>
    </dataValidation>
  </dataValidations>
  <pageMargins left="0.62916666666666698" right="0.62916666666666698" top="1.6027777777777801" bottom="0.74791666666666701" header="0.31388888888888899" footer="0.31388888888888899"/>
  <pageSetup paperSize="9" orientation="portrait" r:id="rId1"/>
  <headerFooter alignWithMargins="0">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77"/>
  <sheetViews>
    <sheetView view="pageBreakPreview" zoomScaleNormal="100" zoomScaleSheetLayoutView="100" workbookViewId="0">
      <selection activeCell="E5" sqref="E5:E33"/>
    </sheetView>
  </sheetViews>
  <sheetFormatPr defaultColWidth="9.140625" defaultRowHeight="18" x14ac:dyDescent="0.25"/>
  <cols>
    <col min="1" max="1" width="4" style="41" customWidth="1"/>
    <col min="2" max="2" width="37.85546875" style="90" customWidth="1"/>
    <col min="3" max="3" width="7.5703125" style="62" customWidth="1"/>
    <col min="4" max="4" width="8.7109375" style="62" customWidth="1"/>
    <col min="5" max="5" width="13.140625" style="22" customWidth="1"/>
    <col min="6" max="6" width="17.140625" style="22" customWidth="1"/>
    <col min="7" max="7" width="9.140625" style="1"/>
    <col min="8" max="8" width="14.5703125" style="45" customWidth="1"/>
    <col min="9" max="9" width="9.5703125" style="1"/>
    <col min="10" max="16384" width="9.140625" style="1"/>
  </cols>
  <sheetData>
    <row r="1" spans="1:9" ht="24.75" customHeight="1" x14ac:dyDescent="0.25">
      <c r="A1" s="79"/>
      <c r="B1" s="80" t="s">
        <v>78</v>
      </c>
      <c r="C1" s="81"/>
      <c r="D1" s="81"/>
      <c r="E1" s="82"/>
      <c r="F1" s="82"/>
    </row>
    <row r="3" spans="1:9" s="23" customFormat="1" ht="31.5" customHeight="1" x14ac:dyDescent="0.25">
      <c r="A3" s="33" t="s">
        <v>1</v>
      </c>
      <c r="B3" s="34" t="s">
        <v>2</v>
      </c>
      <c r="C3" s="33" t="s">
        <v>3</v>
      </c>
      <c r="D3" s="33" t="s">
        <v>4</v>
      </c>
      <c r="E3" s="35" t="s">
        <v>5</v>
      </c>
      <c r="F3" s="36" t="s">
        <v>6</v>
      </c>
      <c r="H3" s="28"/>
    </row>
    <row r="5" spans="1:9" ht="86.25" customHeight="1" x14ac:dyDescent="0.25">
      <c r="A5" s="41">
        <v>1</v>
      </c>
      <c r="B5" s="84" t="s">
        <v>79</v>
      </c>
      <c r="F5" s="22" t="str">
        <f t="shared" ref="F5:F6" si="0">IF(E5="","",D5*E5)</f>
        <v/>
      </c>
    </row>
    <row r="6" spans="1:9" x14ac:dyDescent="0.25">
      <c r="B6" s="160" t="s">
        <v>80</v>
      </c>
      <c r="C6" s="23" t="s">
        <v>33</v>
      </c>
      <c r="D6" s="95">
        <f>9.07*0.05</f>
        <v>0.45350000000000001</v>
      </c>
      <c r="F6" s="22" t="str">
        <f t="shared" si="0"/>
        <v/>
      </c>
    </row>
    <row r="7" spans="1:9" x14ac:dyDescent="0.25">
      <c r="B7" s="160" t="s">
        <v>81</v>
      </c>
      <c r="C7" s="23" t="s">
        <v>33</v>
      </c>
      <c r="D7" s="95">
        <f>9.07*0.1</f>
        <v>0.90700000000000003</v>
      </c>
      <c r="F7" s="22" t="str">
        <f t="shared" ref="F7" si="1">IF(E7="","",D7*E7)</f>
        <v/>
      </c>
    </row>
    <row r="8" spans="1:9" x14ac:dyDescent="0.25">
      <c r="B8" s="96"/>
      <c r="D8" s="95"/>
    </row>
    <row r="9" spans="1:9" ht="80.25" customHeight="1" x14ac:dyDescent="0.25">
      <c r="A9" s="41">
        <v>2</v>
      </c>
      <c r="B9" s="97" t="s">
        <v>82</v>
      </c>
      <c r="D9" s="95"/>
      <c r="F9" s="22" t="str">
        <f t="shared" ref="F9:F10" si="2">IF(E9="","",D9*E9)</f>
        <v/>
      </c>
    </row>
    <row r="10" spans="1:9" x14ac:dyDescent="0.25">
      <c r="B10" s="160" t="s">
        <v>83</v>
      </c>
      <c r="C10" s="23" t="s">
        <v>33</v>
      </c>
      <c r="D10" s="95">
        <f>9.07*0.15</f>
        <v>1.3605</v>
      </c>
      <c r="F10" s="22" t="str">
        <f t="shared" si="2"/>
        <v/>
      </c>
    </row>
    <row r="11" spans="1:9" x14ac:dyDescent="0.25">
      <c r="B11" s="94"/>
      <c r="C11" s="23"/>
    </row>
    <row r="12" spans="1:9" ht="100.5" customHeight="1" x14ac:dyDescent="0.25">
      <c r="A12" s="41">
        <v>3</v>
      </c>
      <c r="B12" s="161" t="s">
        <v>84</v>
      </c>
      <c r="C12" s="23"/>
    </row>
    <row r="13" spans="1:9" x14ac:dyDescent="0.25">
      <c r="B13" s="160" t="s">
        <v>83</v>
      </c>
      <c r="C13" s="23" t="s">
        <v>33</v>
      </c>
      <c r="D13" s="95">
        <v>9.0500000000000007</v>
      </c>
      <c r="F13" s="22" t="str">
        <f t="shared" ref="F13" si="3">IF(E13="","",D13*E13)</f>
        <v/>
      </c>
      <c r="I13" s="95"/>
    </row>
    <row r="14" spans="1:9" x14ac:dyDescent="0.25">
      <c r="B14" s="94"/>
      <c r="C14" s="23"/>
    </row>
    <row r="15" spans="1:9" ht="89.25" x14ac:dyDescent="0.25">
      <c r="A15" s="41">
        <v>4</v>
      </c>
      <c r="B15" s="161" t="s">
        <v>85</v>
      </c>
      <c r="C15" s="23"/>
    </row>
    <row r="16" spans="1:9" x14ac:dyDescent="0.25">
      <c r="B16" s="160" t="s">
        <v>83</v>
      </c>
      <c r="C16" s="23" t="s">
        <v>33</v>
      </c>
      <c r="D16" s="95">
        <f>7.63*0.15</f>
        <v>1.1444999999999999</v>
      </c>
      <c r="F16" s="22" t="str">
        <f t="shared" ref="F16" si="4">IF(E16="","",D16*E16)</f>
        <v/>
      </c>
    </row>
    <row r="17" spans="1:11" x14ac:dyDescent="0.25">
      <c r="B17" s="94"/>
      <c r="C17" s="23"/>
    </row>
    <row r="18" spans="1:11" ht="114.75" x14ac:dyDescent="0.25">
      <c r="A18" s="41">
        <v>5</v>
      </c>
      <c r="B18" s="162" t="s">
        <v>86</v>
      </c>
      <c r="C18" s="23"/>
    </row>
    <row r="19" spans="1:11" x14ac:dyDescent="0.25">
      <c r="B19" s="160" t="s">
        <v>87</v>
      </c>
      <c r="C19" s="23" t="s">
        <v>33</v>
      </c>
      <c r="D19" s="58">
        <v>5</v>
      </c>
      <c r="E19" s="63"/>
      <c r="F19" s="22" t="str">
        <f t="shared" ref="F19" si="5">IF(E19="","",D19*E19)</f>
        <v/>
      </c>
    </row>
    <row r="20" spans="1:11" x14ac:dyDescent="0.25">
      <c r="B20" s="94"/>
      <c r="C20" s="23"/>
    </row>
    <row r="21" spans="1:11" ht="51" x14ac:dyDescent="0.25">
      <c r="A21" s="41">
        <v>6</v>
      </c>
      <c r="B21" s="161" t="s">
        <v>88</v>
      </c>
      <c r="C21" s="23"/>
    </row>
    <row r="22" spans="1:11" x14ac:dyDescent="0.25">
      <c r="B22" s="160" t="s">
        <v>89</v>
      </c>
      <c r="C22" s="23" t="s">
        <v>90</v>
      </c>
      <c r="D22" s="93">
        <v>540</v>
      </c>
      <c r="E22" s="99"/>
      <c r="F22" s="22" t="str">
        <f t="shared" ref="F22" si="6">IF(E22="","",D22*E22)</f>
        <v/>
      </c>
    </row>
    <row r="23" spans="1:11" x14ac:dyDescent="0.25">
      <c r="B23" s="163" t="s">
        <v>91</v>
      </c>
      <c r="C23" s="23" t="s">
        <v>90</v>
      </c>
      <c r="D23" s="62">
        <v>452</v>
      </c>
      <c r="E23" s="99"/>
      <c r="F23" s="22" t="str">
        <f t="shared" ref="F23" si="7">IF(E23="","",D23*E23)</f>
        <v/>
      </c>
    </row>
    <row r="24" spans="1:11" ht="20.100000000000001" customHeight="1" x14ac:dyDescent="0.25">
      <c r="B24" s="94"/>
      <c r="C24" s="23"/>
    </row>
    <row r="25" spans="1:11" s="49" customFormat="1" ht="141" customHeight="1" x14ac:dyDescent="0.2">
      <c r="A25" s="41">
        <v>7</v>
      </c>
      <c r="B25" s="100" t="s">
        <v>92</v>
      </c>
      <c r="C25" s="23"/>
      <c r="D25" s="62"/>
      <c r="E25" s="22"/>
      <c r="F25" s="22"/>
      <c r="H25" s="45"/>
    </row>
    <row r="26" spans="1:11" s="49" customFormat="1" ht="20.100000000000001" customHeight="1" x14ac:dyDescent="0.2">
      <c r="A26" s="41"/>
      <c r="B26" s="94" t="s">
        <v>93</v>
      </c>
      <c r="C26" s="62" t="s">
        <v>94</v>
      </c>
      <c r="D26" s="58">
        <f>85+35</f>
        <v>120</v>
      </c>
      <c r="E26" s="63"/>
      <c r="F26" s="22" t="str">
        <f t="shared" ref="F26:F27" si="8">IF(E26="","",D26*E26)</f>
        <v/>
      </c>
      <c r="H26" s="45"/>
    </row>
    <row r="27" spans="1:11" s="49" customFormat="1" ht="20.100000000000001" customHeight="1" x14ac:dyDescent="0.2">
      <c r="A27" s="41"/>
      <c r="B27" s="94" t="s">
        <v>95</v>
      </c>
      <c r="C27" s="23" t="s">
        <v>33</v>
      </c>
      <c r="D27" s="58">
        <v>35</v>
      </c>
      <c r="E27" s="63"/>
      <c r="F27" s="22" t="str">
        <f t="shared" si="8"/>
        <v/>
      </c>
      <c r="H27" s="45"/>
    </row>
    <row r="28" spans="1:11" s="49" customFormat="1" ht="20.100000000000001" customHeight="1" x14ac:dyDescent="0.2">
      <c r="A28" s="41"/>
      <c r="B28" s="94"/>
      <c r="C28" s="23"/>
      <c r="D28" s="62"/>
      <c r="E28" s="22"/>
      <c r="F28" s="22"/>
      <c r="H28" s="45"/>
    </row>
    <row r="29" spans="1:11" s="49" customFormat="1" ht="126.95" customHeight="1" x14ac:dyDescent="0.2">
      <c r="A29" s="41">
        <v>8</v>
      </c>
      <c r="B29" s="98" t="s">
        <v>96</v>
      </c>
      <c r="C29" s="23"/>
      <c r="D29" s="62"/>
      <c r="E29" s="22"/>
      <c r="F29" s="22"/>
      <c r="H29" s="45"/>
    </row>
    <row r="30" spans="1:11" s="49" customFormat="1" ht="20.100000000000001" customHeight="1" x14ac:dyDescent="0.2">
      <c r="A30" s="41"/>
      <c r="B30" s="160" t="s">
        <v>87</v>
      </c>
      <c r="C30" s="23" t="s">
        <v>33</v>
      </c>
      <c r="D30" s="93">
        <v>0.18</v>
      </c>
      <c r="E30" s="63"/>
      <c r="F30" s="22" t="str">
        <f>IF(E30="","",D30*E30)</f>
        <v/>
      </c>
      <c r="H30" s="45"/>
    </row>
    <row r="31" spans="1:11" s="49" customFormat="1" ht="20.100000000000001" customHeight="1" x14ac:dyDescent="0.2">
      <c r="A31" s="41"/>
      <c r="B31" s="94"/>
      <c r="C31" s="23"/>
      <c r="D31" s="93"/>
      <c r="E31" s="63"/>
      <c r="F31" s="22"/>
      <c r="H31" s="45"/>
    </row>
    <row r="32" spans="1:11" s="49" customFormat="1" ht="86.1" customHeight="1" x14ac:dyDescent="0.2">
      <c r="A32" s="41">
        <v>9</v>
      </c>
      <c r="B32" s="98" t="s">
        <v>97</v>
      </c>
      <c r="C32" s="23"/>
      <c r="D32" s="47"/>
      <c r="E32" s="48"/>
      <c r="F32" s="48"/>
      <c r="G32" s="45"/>
      <c r="H32" s="1"/>
      <c r="I32" s="1"/>
      <c r="J32" s="1"/>
      <c r="K32" s="1"/>
    </row>
    <row r="33" spans="1:12" s="49" customFormat="1" ht="20.100000000000001" customHeight="1" x14ac:dyDescent="0.2">
      <c r="A33" s="41"/>
      <c r="B33" s="164" t="s">
        <v>44</v>
      </c>
      <c r="C33" s="23" t="s">
        <v>33</v>
      </c>
      <c r="D33" s="47">
        <v>4</v>
      </c>
      <c r="E33" s="48"/>
      <c r="F33" s="48" t="str">
        <f>IF(E33="","",D33*E33)</f>
        <v/>
      </c>
      <c r="H33" s="45"/>
      <c r="J33" s="1"/>
      <c r="K33" s="1"/>
      <c r="L33" s="1"/>
    </row>
    <row r="34" spans="1:12" s="49" customFormat="1" ht="20.100000000000001" customHeight="1" x14ac:dyDescent="0.2">
      <c r="A34" s="41"/>
      <c r="B34" s="43"/>
      <c r="C34" s="23"/>
      <c r="D34" s="47"/>
      <c r="E34" s="48"/>
      <c r="F34" s="48"/>
      <c r="G34" s="45"/>
      <c r="H34" s="1"/>
      <c r="I34" s="1"/>
      <c r="J34" s="1"/>
      <c r="K34" s="1"/>
    </row>
    <row r="35" spans="1:12" ht="31.5" customHeight="1" x14ac:dyDescent="0.25">
      <c r="B35" s="86" t="str">
        <f>B1&amp;" - ukupno :"</f>
        <v>3. BETONSKI I ARMIRANOBETONSKI RADOVI - ukupno :</v>
      </c>
      <c r="C35" s="87"/>
      <c r="D35" s="87"/>
      <c r="E35" s="88"/>
      <c r="F35" s="88">
        <f>SUM(F6:F33)</f>
        <v>0</v>
      </c>
      <c r="H35" s="89"/>
    </row>
    <row r="77" spans="1:8" s="62" customFormat="1" x14ac:dyDescent="0.25">
      <c r="A77" s="41"/>
      <c r="B77" s="90" t="s">
        <v>59</v>
      </c>
      <c r="E77" s="22"/>
      <c r="F77" s="22"/>
      <c r="G77" s="1"/>
      <c r="H77" s="45"/>
    </row>
  </sheetData>
  <pageMargins left="0.62916666666666698" right="0.62916666666666698" top="1.6215277777777799" bottom="0.74791666666666701" header="0.31388888888888899" footer="0.31388888888888899"/>
  <pageSetup paperSize="9" orientation="portrait" r:id="rId1"/>
  <headerFooter alignWithMargins="0">
    <oddHeader>&amp;L&amp;"Calibri"&amp;G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2"/>
  <sheetViews>
    <sheetView view="pageBreakPreview" zoomScaleNormal="100" zoomScaleSheetLayoutView="100" workbookViewId="0">
      <selection activeCell="E6" sqref="E6"/>
    </sheetView>
  </sheetViews>
  <sheetFormatPr defaultColWidth="9.140625" defaultRowHeight="18" x14ac:dyDescent="0.25"/>
  <cols>
    <col min="1" max="1" width="4" style="41" customWidth="1"/>
    <col min="2" max="2" width="37.85546875" style="90" customWidth="1"/>
    <col min="3" max="3" width="7.5703125" style="62" customWidth="1"/>
    <col min="4" max="4" width="8.7109375" style="62" customWidth="1"/>
    <col min="5" max="5" width="13.140625" style="22" customWidth="1"/>
    <col min="6" max="6" width="17.140625" style="22" customWidth="1"/>
    <col min="7" max="7" width="9.140625" style="1"/>
    <col min="8" max="8" width="14.5703125" style="45" customWidth="1"/>
    <col min="9" max="9" width="16.5703125" style="1" customWidth="1"/>
    <col min="10" max="10" width="15.28515625" style="1" customWidth="1"/>
    <col min="11" max="16384" width="9.140625" style="1"/>
  </cols>
  <sheetData>
    <row r="1" spans="1:9" ht="24.75" customHeight="1" x14ac:dyDescent="0.25">
      <c r="A1" s="79"/>
      <c r="B1" s="80" t="s">
        <v>98</v>
      </c>
      <c r="C1" s="81"/>
      <c r="D1" s="81"/>
      <c r="E1" s="82"/>
      <c r="F1" s="82"/>
    </row>
    <row r="3" spans="1:9" s="23" customFormat="1" ht="31.5" customHeight="1" x14ac:dyDescent="0.25">
      <c r="A3" s="33" t="s">
        <v>1</v>
      </c>
      <c r="B3" s="34" t="s">
        <v>2</v>
      </c>
      <c r="C3" s="33" t="s">
        <v>3</v>
      </c>
      <c r="D3" s="33" t="s">
        <v>4</v>
      </c>
      <c r="E3" s="35" t="s">
        <v>5</v>
      </c>
      <c r="F3" s="36" t="s">
        <v>6</v>
      </c>
      <c r="H3" s="28"/>
    </row>
    <row r="5" spans="1:9" ht="94.5" customHeight="1" x14ac:dyDescent="0.25">
      <c r="A5" s="41">
        <v>1</v>
      </c>
      <c r="B5" s="92" t="s">
        <v>99</v>
      </c>
      <c r="F5" s="22" t="str">
        <f>IF(E5="","",D5*E5)</f>
        <v/>
      </c>
    </row>
    <row r="6" spans="1:9" x14ac:dyDescent="0.25">
      <c r="B6" s="66"/>
      <c r="C6" s="62" t="s">
        <v>94</v>
      </c>
      <c r="D6" s="93">
        <v>160</v>
      </c>
      <c r="F6" s="22" t="str">
        <f>IF(E6="","",D6*E6)</f>
        <v/>
      </c>
      <c r="I6" s="93"/>
    </row>
    <row r="7" spans="1:9" x14ac:dyDescent="0.2">
      <c r="A7" s="45"/>
      <c r="B7" s="49"/>
      <c r="C7" s="1"/>
      <c r="D7" s="1"/>
      <c r="E7" s="1"/>
      <c r="F7" s="1"/>
      <c r="H7" s="1"/>
    </row>
    <row r="8" spans="1:9" x14ac:dyDescent="0.2">
      <c r="A8" s="49"/>
      <c r="B8" s="45"/>
      <c r="C8" s="1"/>
      <c r="D8" s="77"/>
      <c r="E8" s="1"/>
      <c r="F8" s="1"/>
      <c r="H8" s="1"/>
    </row>
    <row r="9" spans="1:9" x14ac:dyDescent="0.25">
      <c r="B9" s="66"/>
    </row>
    <row r="10" spans="1:9" ht="31.5" customHeight="1" x14ac:dyDescent="0.25">
      <c r="B10" s="86" t="str">
        <f>B1&amp;" - ukupno :"</f>
        <v>4. TESARSKI RADOVI - ukupno :</v>
      </c>
      <c r="C10" s="87"/>
      <c r="D10" s="87"/>
      <c r="E10" s="88"/>
      <c r="F10" s="88">
        <f>SUM(F6:F6)</f>
        <v>0</v>
      </c>
      <c r="H10" s="89"/>
    </row>
    <row r="52" spans="1:8" s="62" customFormat="1" x14ac:dyDescent="0.25">
      <c r="A52" s="41"/>
      <c r="B52" s="90" t="s">
        <v>59</v>
      </c>
      <c r="E52" s="22"/>
      <c r="F52" s="22"/>
      <c r="G52" s="1"/>
      <c r="H52" s="45"/>
    </row>
  </sheetData>
  <pageMargins left="0.62916666666666698" right="0.62916666666666698" top="1.6215277777777799" bottom="0.74791666666666701" header="0.31388888888888899" footer="0.31388888888888899"/>
  <pageSetup paperSize="9" orientation="portrait" r:id="rId1"/>
  <headerFooter alignWithMargins="0">
    <oddHeader>&amp;L&amp;"Calibri"&amp;G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H50"/>
  <sheetViews>
    <sheetView view="pageBreakPreview" zoomScaleNormal="100" zoomScaleSheetLayoutView="100" workbookViewId="0">
      <selection activeCell="E6" sqref="E6"/>
    </sheetView>
  </sheetViews>
  <sheetFormatPr defaultColWidth="9.140625" defaultRowHeight="18" x14ac:dyDescent="0.25"/>
  <cols>
    <col min="1" max="1" width="4" style="41" customWidth="1"/>
    <col min="2" max="2" width="37.85546875" style="90" customWidth="1"/>
    <col min="3" max="3" width="7.5703125" style="62" customWidth="1"/>
    <col min="4" max="4" width="8.7109375" style="62" customWidth="1"/>
    <col min="5" max="5" width="13.140625" style="22" customWidth="1"/>
    <col min="6" max="6" width="17.140625" style="22" customWidth="1"/>
    <col min="7" max="7" width="9.140625" style="1"/>
    <col min="8" max="8" width="14.5703125" style="45" customWidth="1"/>
    <col min="9" max="16384" width="9.140625" style="1"/>
  </cols>
  <sheetData>
    <row r="1" spans="1:8" ht="24.75" customHeight="1" x14ac:dyDescent="0.25">
      <c r="A1" s="79"/>
      <c r="B1" s="80" t="s">
        <v>100</v>
      </c>
      <c r="C1" s="81"/>
      <c r="D1" s="81"/>
      <c r="E1" s="82"/>
      <c r="F1" s="82"/>
    </row>
    <row r="3" spans="1:8" s="23" customFormat="1" ht="31.5" customHeight="1" x14ac:dyDescent="0.25">
      <c r="A3" s="33" t="s">
        <v>1</v>
      </c>
      <c r="B3" s="34" t="s">
        <v>2</v>
      </c>
      <c r="C3" s="33" t="s">
        <v>3</v>
      </c>
      <c r="D3" s="33" t="s">
        <v>4</v>
      </c>
      <c r="E3" s="35" t="s">
        <v>5</v>
      </c>
      <c r="F3" s="36" t="s">
        <v>6</v>
      </c>
      <c r="H3" s="28"/>
    </row>
    <row r="4" spans="1:8" ht="22.5" customHeight="1" x14ac:dyDescent="0.25"/>
    <row r="5" spans="1:8" ht="180" customHeight="1" x14ac:dyDescent="0.25">
      <c r="A5" s="41">
        <v>1</v>
      </c>
      <c r="B5" s="91" t="s">
        <v>101</v>
      </c>
      <c r="F5" s="22" t="str">
        <f t="shared" ref="F5:F6" si="0">IF(E5="","",D5*E5)</f>
        <v/>
      </c>
    </row>
    <row r="6" spans="1:8" x14ac:dyDescent="0.25">
      <c r="B6" s="164" t="s">
        <v>102</v>
      </c>
      <c r="C6" s="62" t="s">
        <v>15</v>
      </c>
      <c r="D6" s="62">
        <v>12</v>
      </c>
      <c r="F6" s="22" t="str">
        <f t="shared" si="0"/>
        <v/>
      </c>
    </row>
    <row r="7" spans="1:8" x14ac:dyDescent="0.25">
      <c r="B7" s="66"/>
    </row>
    <row r="8" spans="1:8" ht="31.5" customHeight="1" x14ac:dyDescent="0.25">
      <c r="B8" s="86" t="str">
        <f>B1&amp;" - ukupno :"</f>
        <v>5. ZIDARSKI RADOVI - ukupno :</v>
      </c>
      <c r="C8" s="87"/>
      <c r="D8" s="87"/>
      <c r="E8" s="88"/>
      <c r="F8" s="88" t="str">
        <f>F6</f>
        <v/>
      </c>
      <c r="H8" s="89"/>
    </row>
    <row r="50" spans="1:8" s="62" customFormat="1" x14ac:dyDescent="0.25">
      <c r="A50" s="41"/>
      <c r="B50" s="90" t="s">
        <v>59</v>
      </c>
      <c r="E50" s="22"/>
      <c r="F50" s="22"/>
      <c r="G50" s="1"/>
      <c r="H50" s="45"/>
    </row>
  </sheetData>
  <conditionalFormatting sqref="H5:H7">
    <cfRule type="cellIs" dxfId="1" priority="1" stopIfTrue="1" operator="equal">
      <formula>"ne"</formula>
    </cfRule>
    <cfRule type="cellIs" dxfId="0" priority="2" stopIfTrue="1" operator="equal">
      <formula>"da"</formula>
    </cfRule>
  </conditionalFormatting>
  <dataValidations count="1">
    <dataValidation type="list" allowBlank="1" showInputMessage="1" showErrorMessage="1" sqref="H5:H7" xr:uid="{00000000-0002-0000-0500-000000000000}">
      <formula1>DaNe</formula1>
    </dataValidation>
  </dataValidations>
  <pageMargins left="0.62916666666666698" right="0.62916666666666698" top="1.6215277777777799" bottom="0.74791666666666701" header="0.31388888888888899" footer="0.31388888888888899"/>
  <pageSetup paperSize="9" orientation="portrait" r:id="rId1"/>
  <headerFooter alignWithMargins="0">
    <oddHeader>&amp;L&amp;"Calibri"&amp;G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129"/>
  <sheetViews>
    <sheetView view="pageBreakPreview" topLeftCell="A85" zoomScale="115" zoomScaleNormal="100" zoomScaleSheetLayoutView="115" workbookViewId="0">
      <selection activeCell="E4" sqref="E4:E85"/>
    </sheetView>
  </sheetViews>
  <sheetFormatPr defaultColWidth="9.140625" defaultRowHeight="18" x14ac:dyDescent="0.25"/>
  <cols>
    <col min="1" max="1" width="4" style="41" customWidth="1"/>
    <col min="2" max="2" width="48" style="178" customWidth="1"/>
    <col min="3" max="3" width="7.5703125" style="62" customWidth="1"/>
    <col min="4" max="4" width="7" style="62" customWidth="1"/>
    <col min="5" max="5" width="15.28515625" style="22" customWidth="1"/>
    <col min="6" max="6" width="17.140625" style="22" customWidth="1"/>
    <col min="7" max="7" width="9.140625" style="1"/>
    <col min="8" max="8" width="14.5703125" style="45" customWidth="1"/>
    <col min="9" max="9" width="9.42578125" style="1"/>
    <col min="10" max="10" width="12" style="1"/>
    <col min="11" max="11" width="13.28515625" style="1"/>
    <col min="12" max="16384" width="9.140625" style="1"/>
  </cols>
  <sheetData>
    <row r="1" spans="1:11" ht="24.75" customHeight="1" x14ac:dyDescent="0.25">
      <c r="A1" s="79"/>
      <c r="B1" s="177" t="s">
        <v>103</v>
      </c>
      <c r="C1" s="81"/>
      <c r="D1" s="81"/>
      <c r="E1" s="82"/>
      <c r="F1" s="82"/>
    </row>
    <row r="2" spans="1:11" ht="19.5" customHeight="1" x14ac:dyDescent="0.25"/>
    <row r="3" spans="1:11" s="23" customFormat="1" ht="31.5" customHeight="1" x14ac:dyDescent="0.25">
      <c r="A3" s="33" t="s">
        <v>1</v>
      </c>
      <c r="B3" s="34" t="s">
        <v>2</v>
      </c>
      <c r="C3" s="33" t="s">
        <v>3</v>
      </c>
      <c r="D3" s="33" t="s">
        <v>4</v>
      </c>
      <c r="E3" s="35" t="s">
        <v>5</v>
      </c>
      <c r="F3" s="36" t="s">
        <v>6</v>
      </c>
      <c r="H3" s="28"/>
    </row>
    <row r="4" spans="1:11" ht="21" customHeight="1" x14ac:dyDescent="0.25"/>
    <row r="5" spans="1:11" ht="408.95" customHeight="1" x14ac:dyDescent="0.25">
      <c r="A5" s="41">
        <v>1</v>
      </c>
      <c r="B5" s="175" t="s">
        <v>104</v>
      </c>
      <c r="F5" s="22" t="str">
        <f t="shared" ref="F5" si="0">IF(E5="","",D5*E5)</f>
        <v/>
      </c>
    </row>
    <row r="6" spans="1:11" ht="111.95" customHeight="1" x14ac:dyDescent="0.25">
      <c r="B6" s="175" t="s">
        <v>105</v>
      </c>
    </row>
    <row r="7" spans="1:11" ht="69" customHeight="1" x14ac:dyDescent="0.25">
      <c r="B7" s="175" t="s">
        <v>106</v>
      </c>
      <c r="F7" s="22" t="str">
        <f>IF(E7="","",D7*E7)</f>
        <v/>
      </c>
    </row>
    <row r="8" spans="1:11" x14ac:dyDescent="0.25">
      <c r="B8" s="178" t="s">
        <v>107</v>
      </c>
      <c r="C8" s="62" t="s">
        <v>11</v>
      </c>
      <c r="D8" s="62">
        <v>6452</v>
      </c>
      <c r="E8" s="83"/>
      <c r="F8" s="22" t="str">
        <f>IF(E8="","",D8*E8)</f>
        <v/>
      </c>
    </row>
    <row r="9" spans="1:11" x14ac:dyDescent="0.25">
      <c r="B9" s="178" t="s">
        <v>108</v>
      </c>
      <c r="C9" s="62" t="s">
        <v>11</v>
      </c>
      <c r="D9" s="62">
        <v>278</v>
      </c>
      <c r="E9" s="83"/>
      <c r="F9" s="22" t="str">
        <f t="shared" ref="F9:F10" si="1">IF(E9="","",D9*E9)</f>
        <v/>
      </c>
    </row>
    <row r="10" spans="1:11" x14ac:dyDescent="0.25">
      <c r="B10" s="178" t="s">
        <v>109</v>
      </c>
      <c r="C10" s="62" t="s">
        <v>11</v>
      </c>
      <c r="D10" s="62">
        <v>1.5</v>
      </c>
      <c r="E10" s="83"/>
      <c r="F10" s="22" t="str">
        <f t="shared" si="1"/>
        <v/>
      </c>
    </row>
    <row r="11" spans="1:11" x14ac:dyDescent="0.25">
      <c r="E11" s="83"/>
    </row>
    <row r="12" spans="1:11" ht="114.75" x14ac:dyDescent="0.25">
      <c r="A12" s="41">
        <v>2</v>
      </c>
      <c r="B12" s="178" t="s">
        <v>110</v>
      </c>
      <c r="D12"/>
      <c r="E12" s="83"/>
      <c r="F12" s="1"/>
      <c r="G12" s="45"/>
      <c r="H12" s="1"/>
      <c r="K12"/>
    </row>
    <row r="13" spans="1:11" x14ac:dyDescent="0.2">
      <c r="B13" s="178" t="s">
        <v>111</v>
      </c>
      <c r="C13" s="62" t="s">
        <v>11</v>
      </c>
      <c r="D13" s="62">
        <v>20</v>
      </c>
      <c r="E13" s="83"/>
      <c r="F13" s="22" t="str">
        <f>IF(E13="","",D13*E13)</f>
        <v/>
      </c>
      <c r="G13" s="49"/>
    </row>
    <row r="14" spans="1:11" x14ac:dyDescent="0.2">
      <c r="E14" s="83"/>
      <c r="G14" s="49"/>
    </row>
    <row r="15" spans="1:11" ht="99" customHeight="1" x14ac:dyDescent="0.2">
      <c r="A15" s="41">
        <v>3</v>
      </c>
      <c r="B15" s="179" t="s">
        <v>112</v>
      </c>
      <c r="D15" s="22"/>
      <c r="E15" s="49"/>
      <c r="F15" s="22" t="str">
        <f>IF(E15="","",D15*E15)</f>
        <v/>
      </c>
    </row>
    <row r="16" spans="1:11" x14ac:dyDescent="0.2">
      <c r="B16" s="178" t="s">
        <v>113</v>
      </c>
      <c r="C16" s="62" t="s">
        <v>15</v>
      </c>
      <c r="D16" s="62">
        <v>41</v>
      </c>
      <c r="E16" s="59"/>
      <c r="F16" s="22">
        <f t="shared" ref="F16:F24" si="2">E16*D16</f>
        <v>0</v>
      </c>
      <c r="G16" s="49"/>
    </row>
    <row r="17" spans="2:9" x14ac:dyDescent="0.2">
      <c r="B17" s="178" t="s">
        <v>114</v>
      </c>
      <c r="C17" s="62" t="s">
        <v>15</v>
      </c>
      <c r="D17" s="62">
        <v>4</v>
      </c>
      <c r="E17" s="59"/>
      <c r="F17" s="22">
        <f t="shared" si="2"/>
        <v>0</v>
      </c>
      <c r="G17" s="49"/>
    </row>
    <row r="18" spans="2:9" x14ac:dyDescent="0.2">
      <c r="B18" s="178" t="s">
        <v>115</v>
      </c>
      <c r="C18" s="62" t="s">
        <v>15</v>
      </c>
      <c r="D18" s="62">
        <v>39</v>
      </c>
      <c r="E18" s="59"/>
      <c r="F18" s="22">
        <f t="shared" si="2"/>
        <v>0</v>
      </c>
      <c r="G18" s="49"/>
    </row>
    <row r="19" spans="2:9" x14ac:dyDescent="0.2">
      <c r="B19" s="178" t="s">
        <v>116</v>
      </c>
      <c r="C19" s="62" t="s">
        <v>15</v>
      </c>
      <c r="D19" s="62">
        <v>19</v>
      </c>
      <c r="F19" s="22">
        <f t="shared" si="2"/>
        <v>0</v>
      </c>
      <c r="G19" s="49"/>
      <c r="I19" s="22"/>
    </row>
    <row r="20" spans="2:9" x14ac:dyDescent="0.2">
      <c r="B20" s="178" t="s">
        <v>117</v>
      </c>
      <c r="C20" s="62" t="s">
        <v>15</v>
      </c>
      <c r="D20" s="62">
        <v>10</v>
      </c>
      <c r="E20" s="59"/>
      <c r="F20" s="22">
        <f t="shared" si="2"/>
        <v>0</v>
      </c>
      <c r="G20" s="49"/>
      <c r="I20" s="57"/>
    </row>
    <row r="21" spans="2:9" x14ac:dyDescent="0.2">
      <c r="B21" s="178" t="s">
        <v>118</v>
      </c>
      <c r="C21" s="62" t="s">
        <v>15</v>
      </c>
      <c r="D21" s="62">
        <v>19</v>
      </c>
      <c r="E21" s="59"/>
      <c r="F21" s="22">
        <f t="shared" si="2"/>
        <v>0</v>
      </c>
      <c r="G21" s="49"/>
      <c r="I21" s="57"/>
    </row>
    <row r="22" spans="2:9" x14ac:dyDescent="0.2">
      <c r="B22" s="178" t="s">
        <v>119</v>
      </c>
      <c r="C22" s="62" t="s">
        <v>15</v>
      </c>
      <c r="D22" s="62">
        <v>10</v>
      </c>
      <c r="E22" s="59"/>
      <c r="F22" s="22">
        <f t="shared" si="2"/>
        <v>0</v>
      </c>
      <c r="G22" s="49"/>
      <c r="I22" s="57"/>
    </row>
    <row r="23" spans="2:9" x14ac:dyDescent="0.2">
      <c r="B23" s="178" t="s">
        <v>120</v>
      </c>
      <c r="C23" s="62" t="s">
        <v>15</v>
      </c>
      <c r="D23" s="62">
        <v>15</v>
      </c>
      <c r="E23" s="59"/>
      <c r="F23" s="22">
        <f t="shared" si="2"/>
        <v>0</v>
      </c>
      <c r="G23" s="49"/>
      <c r="I23" s="57"/>
    </row>
    <row r="24" spans="2:9" x14ac:dyDescent="0.2">
      <c r="B24" s="178" t="s">
        <v>121</v>
      </c>
      <c r="C24" s="62" t="s">
        <v>15</v>
      </c>
      <c r="D24" s="62">
        <v>2</v>
      </c>
      <c r="E24" s="59"/>
      <c r="F24" s="22">
        <f t="shared" si="2"/>
        <v>0</v>
      </c>
      <c r="G24" s="49"/>
      <c r="I24" s="57"/>
    </row>
    <row r="25" spans="2:9" x14ac:dyDescent="0.2">
      <c r="B25" s="178" t="s">
        <v>122</v>
      </c>
      <c r="C25" s="62" t="s">
        <v>15</v>
      </c>
      <c r="D25" s="62">
        <v>2</v>
      </c>
      <c r="E25" s="59"/>
      <c r="F25" s="22">
        <f t="shared" ref="F25:F29" si="3">E25*D25</f>
        <v>0</v>
      </c>
      <c r="G25" s="49"/>
      <c r="I25" s="57"/>
    </row>
    <row r="26" spans="2:9" x14ac:dyDescent="0.2">
      <c r="B26" s="178" t="s">
        <v>123</v>
      </c>
      <c r="C26" s="62" t="s">
        <v>15</v>
      </c>
      <c r="D26" s="62">
        <v>2</v>
      </c>
      <c r="E26" s="59"/>
      <c r="F26" s="22">
        <f t="shared" si="3"/>
        <v>0</v>
      </c>
      <c r="G26" s="49"/>
      <c r="I26" s="57"/>
    </row>
    <row r="27" spans="2:9" x14ac:dyDescent="0.2">
      <c r="B27" s="178" t="s">
        <v>124</v>
      </c>
      <c r="C27" s="62" t="s">
        <v>15</v>
      </c>
      <c r="D27" s="62">
        <v>1</v>
      </c>
      <c r="E27" s="59"/>
      <c r="F27" s="22">
        <f t="shared" si="3"/>
        <v>0</v>
      </c>
      <c r="G27" s="49"/>
      <c r="I27" s="57"/>
    </row>
    <row r="28" spans="2:9" x14ac:dyDescent="0.2">
      <c r="B28" s="178" t="s">
        <v>125</v>
      </c>
      <c r="C28" s="62" t="s">
        <v>15</v>
      </c>
      <c r="D28" s="62">
        <v>4</v>
      </c>
      <c r="E28" s="59"/>
      <c r="F28" s="22">
        <f t="shared" si="3"/>
        <v>0</v>
      </c>
      <c r="G28" s="49"/>
      <c r="I28" s="57"/>
    </row>
    <row r="29" spans="2:9" x14ac:dyDescent="0.2">
      <c r="B29" s="178" t="s">
        <v>126</v>
      </c>
      <c r="C29" s="62" t="s">
        <v>15</v>
      </c>
      <c r="D29" s="62">
        <v>2</v>
      </c>
      <c r="E29" s="59"/>
      <c r="F29" s="22">
        <f t="shared" si="3"/>
        <v>0</v>
      </c>
      <c r="G29" s="49"/>
      <c r="I29" s="57"/>
    </row>
    <row r="30" spans="2:9" x14ac:dyDescent="0.2">
      <c r="B30" s="178" t="s">
        <v>127</v>
      </c>
      <c r="C30" s="62" t="s">
        <v>15</v>
      </c>
      <c r="D30" s="62">
        <v>10</v>
      </c>
      <c r="E30" s="59"/>
      <c r="F30" s="22">
        <f t="shared" ref="F30:F38" si="4">E30*D30</f>
        <v>0</v>
      </c>
      <c r="G30" s="49"/>
      <c r="I30" s="57"/>
    </row>
    <row r="31" spans="2:9" x14ac:dyDescent="0.2">
      <c r="B31" s="178" t="s">
        <v>128</v>
      </c>
      <c r="C31" s="62" t="s">
        <v>15</v>
      </c>
      <c r="D31" s="62">
        <v>1</v>
      </c>
      <c r="E31" s="59"/>
      <c r="F31" s="22">
        <f t="shared" si="4"/>
        <v>0</v>
      </c>
      <c r="G31" s="49"/>
      <c r="I31" s="57"/>
    </row>
    <row r="32" spans="2:9" x14ac:dyDescent="0.2">
      <c r="B32" s="178" t="s">
        <v>129</v>
      </c>
      <c r="C32" s="62" t="s">
        <v>15</v>
      </c>
      <c r="D32" s="62">
        <v>6</v>
      </c>
      <c r="E32" s="59"/>
      <c r="F32" s="22">
        <f t="shared" si="4"/>
        <v>0</v>
      </c>
      <c r="G32" s="49"/>
      <c r="I32" s="57"/>
    </row>
    <row r="33" spans="1:9" x14ac:dyDescent="0.2">
      <c r="B33" s="178" t="s">
        <v>130</v>
      </c>
      <c r="C33" s="62" t="s">
        <v>15</v>
      </c>
      <c r="D33" s="62">
        <v>6</v>
      </c>
      <c r="E33" s="59"/>
      <c r="F33" s="22">
        <f t="shared" si="4"/>
        <v>0</v>
      </c>
      <c r="G33" s="49"/>
      <c r="I33" s="57"/>
    </row>
    <row r="34" spans="1:9" x14ac:dyDescent="0.2">
      <c r="B34" s="178" t="s">
        <v>131</v>
      </c>
      <c r="C34" s="62" t="s">
        <v>15</v>
      </c>
      <c r="D34" s="62">
        <v>1</v>
      </c>
      <c r="E34" s="59"/>
      <c r="F34" s="22">
        <f t="shared" si="4"/>
        <v>0</v>
      </c>
      <c r="G34" s="49"/>
      <c r="I34" s="57"/>
    </row>
    <row r="35" spans="1:9" x14ac:dyDescent="0.2">
      <c r="B35" s="178" t="s">
        <v>132</v>
      </c>
      <c r="C35" s="62" t="s">
        <v>15</v>
      </c>
      <c r="D35" s="62">
        <v>23</v>
      </c>
      <c r="E35" s="59"/>
      <c r="F35" s="22">
        <f t="shared" si="4"/>
        <v>0</v>
      </c>
      <c r="G35" s="49"/>
      <c r="I35" s="57"/>
    </row>
    <row r="36" spans="1:9" x14ac:dyDescent="0.2">
      <c r="B36" s="178" t="s">
        <v>133</v>
      </c>
      <c r="C36" s="62" t="s">
        <v>15</v>
      </c>
      <c r="D36" s="62">
        <v>4</v>
      </c>
      <c r="E36" s="59"/>
      <c r="F36" s="22">
        <f t="shared" si="4"/>
        <v>0</v>
      </c>
      <c r="G36" s="49"/>
      <c r="I36" s="57"/>
    </row>
    <row r="37" spans="1:9" x14ac:dyDescent="0.2">
      <c r="B37" s="178" t="s">
        <v>134</v>
      </c>
      <c r="C37" s="62" t="s">
        <v>15</v>
      </c>
      <c r="D37" s="62">
        <v>12</v>
      </c>
      <c r="E37" s="59"/>
      <c r="F37" s="22">
        <f t="shared" si="4"/>
        <v>0</v>
      </c>
      <c r="G37" s="49"/>
      <c r="I37" s="57"/>
    </row>
    <row r="38" spans="1:9" x14ac:dyDescent="0.2">
      <c r="B38" s="178" t="s">
        <v>135</v>
      </c>
      <c r="C38" s="62" t="s">
        <v>15</v>
      </c>
      <c r="D38" s="62">
        <v>6</v>
      </c>
      <c r="E38" s="59"/>
      <c r="F38" s="22">
        <f t="shared" si="4"/>
        <v>0</v>
      </c>
      <c r="G38" s="49"/>
      <c r="I38" s="57"/>
    </row>
    <row r="40" spans="1:9" ht="140.25" customHeight="1" x14ac:dyDescent="0.25">
      <c r="A40" s="41">
        <v>4</v>
      </c>
      <c r="B40" s="179" t="s">
        <v>136</v>
      </c>
      <c r="F40" s="22" t="str">
        <f t="shared" ref="F40:F47" si="5">IF(E40="","",D40*E40)</f>
        <v/>
      </c>
    </row>
    <row r="41" spans="1:9" x14ac:dyDescent="0.25">
      <c r="B41" s="180" t="s">
        <v>137</v>
      </c>
      <c r="C41" s="62" t="s">
        <v>15</v>
      </c>
      <c r="D41" s="62">
        <v>17</v>
      </c>
      <c r="F41" s="22" t="str">
        <f t="shared" si="5"/>
        <v/>
      </c>
    </row>
    <row r="42" spans="1:9" x14ac:dyDescent="0.25">
      <c r="B42" s="180" t="s">
        <v>138</v>
      </c>
      <c r="C42" s="62" t="s">
        <v>15</v>
      </c>
      <c r="D42" s="62">
        <v>1</v>
      </c>
      <c r="F42" s="22" t="str">
        <f t="shared" si="5"/>
        <v/>
      </c>
    </row>
    <row r="43" spans="1:9" x14ac:dyDescent="0.25">
      <c r="B43" s="180" t="s">
        <v>139</v>
      </c>
      <c r="C43" s="62" t="s">
        <v>15</v>
      </c>
      <c r="D43" s="62">
        <v>9</v>
      </c>
      <c r="F43" s="22" t="str">
        <f t="shared" si="5"/>
        <v/>
      </c>
    </row>
    <row r="44" spans="1:9" x14ac:dyDescent="0.25">
      <c r="B44" s="180" t="s">
        <v>140</v>
      </c>
      <c r="C44" s="62" t="s">
        <v>15</v>
      </c>
      <c r="D44" s="62">
        <v>2</v>
      </c>
      <c r="F44" s="22" t="str">
        <f t="shared" si="5"/>
        <v/>
      </c>
    </row>
    <row r="45" spans="1:9" x14ac:dyDescent="0.25">
      <c r="B45" s="180" t="s">
        <v>141</v>
      </c>
      <c r="C45" s="62" t="s">
        <v>15</v>
      </c>
      <c r="D45" s="62">
        <v>1</v>
      </c>
      <c r="F45" s="22" t="str">
        <f t="shared" si="5"/>
        <v/>
      </c>
    </row>
    <row r="46" spans="1:9" x14ac:dyDescent="0.25">
      <c r="B46" s="180" t="s">
        <v>142</v>
      </c>
      <c r="C46" s="62" t="s">
        <v>15</v>
      </c>
      <c r="D46" s="62">
        <v>2</v>
      </c>
      <c r="F46" s="22" t="str">
        <f t="shared" si="5"/>
        <v/>
      </c>
    </row>
    <row r="47" spans="1:9" x14ac:dyDescent="0.25">
      <c r="B47" s="180" t="s">
        <v>143</v>
      </c>
      <c r="C47" s="62" t="s">
        <v>15</v>
      </c>
      <c r="D47" s="62">
        <v>1</v>
      </c>
      <c r="F47" s="22" t="str">
        <f t="shared" si="5"/>
        <v/>
      </c>
    </row>
    <row r="49" spans="1:7" ht="128.1" customHeight="1" x14ac:dyDescent="0.25">
      <c r="A49" s="41">
        <v>5</v>
      </c>
      <c r="B49" s="179" t="s">
        <v>144</v>
      </c>
    </row>
    <row r="50" spans="1:7" x14ac:dyDescent="0.25">
      <c r="B50" s="180" t="s">
        <v>145</v>
      </c>
      <c r="C50" s="62" t="s">
        <v>15</v>
      </c>
      <c r="D50" s="62">
        <v>1</v>
      </c>
      <c r="F50" s="22" t="str">
        <f t="shared" ref="F50:F55" si="6">IF(E50="","",D50*E50)</f>
        <v/>
      </c>
    </row>
    <row r="51" spans="1:7" x14ac:dyDescent="0.25">
      <c r="B51" s="180" t="s">
        <v>146</v>
      </c>
      <c r="C51" s="62" t="s">
        <v>15</v>
      </c>
      <c r="D51" s="62">
        <v>17</v>
      </c>
      <c r="F51" s="22" t="str">
        <f t="shared" si="6"/>
        <v/>
      </c>
    </row>
    <row r="52" spans="1:7" x14ac:dyDescent="0.2">
      <c r="B52" s="180" t="s">
        <v>147</v>
      </c>
      <c r="C52" s="62" t="s">
        <v>15</v>
      </c>
      <c r="D52" s="62">
        <v>1</v>
      </c>
      <c r="F52" s="22" t="str">
        <f t="shared" si="6"/>
        <v/>
      </c>
      <c r="G52" s="49"/>
    </row>
    <row r="53" spans="1:7" x14ac:dyDescent="0.25">
      <c r="B53" s="180" t="s">
        <v>148</v>
      </c>
      <c r="C53" s="62" t="s">
        <v>15</v>
      </c>
      <c r="D53" s="62">
        <v>4</v>
      </c>
      <c r="F53" s="22" t="str">
        <f t="shared" si="6"/>
        <v/>
      </c>
    </row>
    <row r="54" spans="1:7" x14ac:dyDescent="0.25">
      <c r="B54" s="178" t="s">
        <v>149</v>
      </c>
      <c r="C54" s="62" t="s">
        <v>15</v>
      </c>
      <c r="D54" s="62">
        <v>1</v>
      </c>
      <c r="F54" s="22" t="str">
        <f t="shared" si="6"/>
        <v/>
      </c>
    </row>
    <row r="55" spans="1:7" x14ac:dyDescent="0.25">
      <c r="B55" s="178" t="s">
        <v>150</v>
      </c>
      <c r="C55" s="62" t="s">
        <v>15</v>
      </c>
      <c r="D55" s="62">
        <v>1</v>
      </c>
      <c r="F55" s="22" t="str">
        <f t="shared" si="6"/>
        <v/>
      </c>
    </row>
    <row r="57" spans="1:7" ht="159" customHeight="1" x14ac:dyDescent="0.25">
      <c r="A57" s="41">
        <v>6</v>
      </c>
      <c r="B57" s="179" t="s">
        <v>151</v>
      </c>
      <c r="F57" s="22" t="str">
        <f t="shared" ref="F57:F58" si="7">IF(E57="","",D57*E57)</f>
        <v/>
      </c>
    </row>
    <row r="58" spans="1:7" x14ac:dyDescent="0.25">
      <c r="B58" s="66"/>
      <c r="C58" s="62" t="s">
        <v>8</v>
      </c>
      <c r="D58" s="62">
        <v>17</v>
      </c>
      <c r="E58" s="63"/>
      <c r="F58" s="22" t="str">
        <f t="shared" si="7"/>
        <v/>
      </c>
    </row>
    <row r="59" spans="1:7" x14ac:dyDescent="0.25">
      <c r="B59" s="66"/>
    </row>
    <row r="60" spans="1:7" ht="63.75" x14ac:dyDescent="0.25">
      <c r="A60" s="41">
        <v>7</v>
      </c>
      <c r="B60" s="178" t="s">
        <v>152</v>
      </c>
    </row>
    <row r="61" spans="1:7" x14ac:dyDescent="0.25">
      <c r="C61" s="62" t="s">
        <v>15</v>
      </c>
      <c r="D61" s="62">
        <v>3</v>
      </c>
      <c r="F61" s="22" t="str">
        <f>IF(E61="","",D61*E61)</f>
        <v/>
      </c>
    </row>
    <row r="62" spans="1:7" ht="15.95" customHeight="1" x14ac:dyDescent="0.25">
      <c r="B62" s="66"/>
    </row>
    <row r="63" spans="1:7" ht="309" customHeight="1" x14ac:dyDescent="0.25">
      <c r="A63" s="41">
        <v>8</v>
      </c>
      <c r="B63" s="179" t="s">
        <v>153</v>
      </c>
      <c r="F63" s="22" t="str">
        <f t="shared" ref="F63" si="8">IF(E63="","",D63*E63)</f>
        <v/>
      </c>
    </row>
    <row r="64" spans="1:7" ht="153" x14ac:dyDescent="0.25">
      <c r="B64" s="180" t="s">
        <v>154</v>
      </c>
      <c r="C64" s="1"/>
      <c r="D64" s="1"/>
      <c r="E64" s="1"/>
      <c r="F64" s="1"/>
    </row>
    <row r="65" spans="1:11" x14ac:dyDescent="0.25">
      <c r="C65" s="62" t="s">
        <v>11</v>
      </c>
      <c r="D65" s="62">
        <v>6670</v>
      </c>
      <c r="F65" s="22" t="str">
        <f>IF(E65="","",D65*E65)</f>
        <v/>
      </c>
    </row>
    <row r="67" spans="1:11" ht="38.25" x14ac:dyDescent="0.25">
      <c r="A67" s="41">
        <v>9</v>
      </c>
      <c r="B67" s="178" t="s">
        <v>155</v>
      </c>
      <c r="C67" s="62" t="s">
        <v>156</v>
      </c>
      <c r="D67" s="62">
        <v>17</v>
      </c>
      <c r="F67" s="22" t="str">
        <f>IF(E67="","",D67*E67)</f>
        <v/>
      </c>
    </row>
    <row r="68" spans="1:11" ht="14.25" x14ac:dyDescent="0.25">
      <c r="B68" s="66"/>
      <c r="H68" s="1"/>
    </row>
    <row r="69" spans="1:11" ht="293.10000000000002" customHeight="1" x14ac:dyDescent="0.25">
      <c r="A69" s="41">
        <v>9</v>
      </c>
      <c r="B69" s="179" t="s">
        <v>157</v>
      </c>
    </row>
    <row r="70" spans="1:11" x14ac:dyDescent="0.25">
      <c r="B70" s="178" t="s">
        <v>158</v>
      </c>
      <c r="C70" s="62" t="s">
        <v>11</v>
      </c>
      <c r="D70" s="62">
        <v>6670</v>
      </c>
      <c r="F70" s="22">
        <f>D70*E70</f>
        <v>0</v>
      </c>
    </row>
    <row r="72" spans="1:11" ht="54" customHeight="1" x14ac:dyDescent="0.25">
      <c r="A72" s="41">
        <v>10</v>
      </c>
      <c r="B72" s="179" t="s">
        <v>159</v>
      </c>
    </row>
    <row r="73" spans="1:11" x14ac:dyDescent="0.25">
      <c r="C73" s="62" t="s">
        <v>160</v>
      </c>
      <c r="D73" s="58">
        <v>80</v>
      </c>
      <c r="F73" s="22">
        <f>D73*E73</f>
        <v>0</v>
      </c>
    </row>
    <row r="75" spans="1:11" ht="140.25" x14ac:dyDescent="0.2">
      <c r="A75" s="41">
        <v>11</v>
      </c>
      <c r="B75" s="178" t="s">
        <v>161</v>
      </c>
      <c r="C75" s="57" t="s">
        <v>8</v>
      </c>
      <c r="D75" s="57">
        <v>1</v>
      </c>
      <c r="E75" s="60"/>
      <c r="F75" s="60">
        <f>D75*E75</f>
        <v>0</v>
      </c>
    </row>
    <row r="77" spans="1:11" ht="63.75" x14ac:dyDescent="0.25">
      <c r="A77" s="41">
        <v>12</v>
      </c>
      <c r="B77" s="178" t="s">
        <v>162</v>
      </c>
    </row>
    <row r="78" spans="1:11" x14ac:dyDescent="0.25">
      <c r="B78" s="178" t="s">
        <v>158</v>
      </c>
      <c r="C78" s="62" t="s">
        <v>11</v>
      </c>
      <c r="D78" s="58">
        <v>6670</v>
      </c>
      <c r="F78" s="22">
        <f>D78*E78</f>
        <v>0</v>
      </c>
    </row>
    <row r="79" spans="1:11" x14ac:dyDescent="0.25">
      <c r="D79" s="58"/>
    </row>
    <row r="80" spans="1:11" ht="352.5" customHeight="1" x14ac:dyDescent="0.25">
      <c r="A80" s="41">
        <v>13</v>
      </c>
      <c r="B80" s="148" t="s">
        <v>163</v>
      </c>
      <c r="K80" s="1" t="s">
        <v>164</v>
      </c>
    </row>
    <row r="81" spans="2:8" ht="333.75" customHeight="1" x14ac:dyDescent="0.2">
      <c r="B81" s="181" t="s">
        <v>165</v>
      </c>
      <c r="C81" s="57"/>
      <c r="D81" s="85"/>
      <c r="E81" s="60"/>
      <c r="F81" s="60"/>
    </row>
    <row r="82" spans="2:8" ht="408.95" customHeight="1" x14ac:dyDescent="0.2">
      <c r="B82" s="148" t="s">
        <v>166</v>
      </c>
      <c r="C82" s="57"/>
      <c r="D82" s="85"/>
      <c r="E82" s="60"/>
      <c r="F82" s="60"/>
    </row>
    <row r="83" spans="2:8" ht="408.95" customHeight="1" x14ac:dyDescent="0.2">
      <c r="B83" s="148" t="s">
        <v>167</v>
      </c>
      <c r="C83" s="57"/>
      <c r="D83" s="85"/>
      <c r="E83" s="60"/>
      <c r="F83" s="60"/>
    </row>
    <row r="84" spans="2:8" ht="332.25" customHeight="1" x14ac:dyDescent="0.2">
      <c r="B84" s="148" t="s">
        <v>168</v>
      </c>
      <c r="C84" s="57"/>
      <c r="D84" s="85"/>
      <c r="E84" s="60"/>
      <c r="F84" s="60"/>
    </row>
    <row r="85" spans="2:8" ht="318.75" customHeight="1" x14ac:dyDescent="0.2">
      <c r="B85" s="148" t="s">
        <v>169</v>
      </c>
      <c r="C85" s="57" t="s">
        <v>170</v>
      </c>
      <c r="D85" s="85">
        <v>65</v>
      </c>
      <c r="E85" s="60"/>
      <c r="F85" s="60">
        <f>D85*E85</f>
        <v>0</v>
      </c>
    </row>
    <row r="87" spans="2:8" ht="31.5" customHeight="1" x14ac:dyDescent="0.25">
      <c r="B87" s="87" t="str">
        <f>B1&amp;" - ukupno :"</f>
        <v>6. MONTAŽNI RADOVI - ukupno :</v>
      </c>
      <c r="C87" s="87"/>
      <c r="D87" s="87"/>
      <c r="E87" s="88"/>
      <c r="F87" s="88">
        <f>SUM(F5:F85)</f>
        <v>0</v>
      </c>
      <c r="H87" s="89"/>
    </row>
    <row r="129" spans="1:8" s="62" customFormat="1" x14ac:dyDescent="0.25">
      <c r="A129" s="41"/>
      <c r="B129" s="178" t="s">
        <v>59</v>
      </c>
      <c r="E129" s="22"/>
      <c r="F129" s="22"/>
      <c r="G129" s="1"/>
      <c r="H129" s="45"/>
    </row>
  </sheetData>
  <pageMargins left="0.62916666666666698" right="0.62916666666666698" top="1.6013888888888901" bottom="0.74791666666666701" header="0.31388888888888899" footer="0.31388888888888899"/>
  <pageSetup paperSize="9" scale="41" orientation="portrait" r:id="rId1"/>
  <headerFooter alignWithMargins="0">
    <oddHeader>&amp;L&amp;"Calibri"&amp;G</oddHeader>
  </headerFooter>
  <rowBreaks count="4" manualBreakCount="4">
    <brk id="31" max="5" man="1"/>
    <brk id="62" max="5" man="1"/>
    <brk id="78" max="5" man="1"/>
    <brk id="83" max="5"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U98"/>
  <sheetViews>
    <sheetView view="pageBreakPreview" zoomScaleNormal="100" zoomScaleSheetLayoutView="100" workbookViewId="0">
      <selection activeCell="E5" sqref="E5:E54"/>
    </sheetView>
  </sheetViews>
  <sheetFormatPr defaultColWidth="9.140625" defaultRowHeight="12.75" x14ac:dyDescent="0.25"/>
  <cols>
    <col min="1" max="1" width="4" style="25" customWidth="1"/>
    <col min="2" max="2" width="37.85546875" style="26" customWidth="1"/>
    <col min="3" max="3" width="7.5703125" style="23" customWidth="1"/>
    <col min="4" max="4" width="8.7109375" style="23" customWidth="1"/>
    <col min="5" max="5" width="13.140625" style="27" customWidth="1"/>
    <col min="6" max="6" width="17.140625" style="27" customWidth="1"/>
    <col min="7" max="7" width="9.140625" style="24"/>
    <col min="8" max="8" width="14.5703125" style="28" customWidth="1"/>
    <col min="9" max="12" width="9.140625" style="24"/>
    <col min="13" max="15" width="9.5703125" style="24"/>
    <col min="16" max="16" width="9.140625" style="24"/>
    <col min="17" max="20" width="9.5703125" style="24"/>
    <col min="21" max="21" width="10.85546875" style="24"/>
    <col min="22" max="16384" width="9.140625" style="24"/>
  </cols>
  <sheetData>
    <row r="1" spans="1:21" ht="24.75" customHeight="1" x14ac:dyDescent="0.25">
      <c r="A1" s="29"/>
      <c r="B1" s="30" t="s">
        <v>171</v>
      </c>
      <c r="C1" s="31"/>
      <c r="D1" s="31"/>
      <c r="E1" s="32"/>
      <c r="F1" s="32"/>
    </row>
    <row r="3" spans="1:21" s="23" customFormat="1" ht="31.5" customHeight="1" x14ac:dyDescent="0.25">
      <c r="A3" s="33" t="s">
        <v>1</v>
      </c>
      <c r="B3" s="34" t="s">
        <v>2</v>
      </c>
      <c r="C3" s="33" t="s">
        <v>3</v>
      </c>
      <c r="D3" s="33" t="s">
        <v>4</v>
      </c>
      <c r="E3" s="35" t="s">
        <v>5</v>
      </c>
      <c r="F3" s="36" t="s">
        <v>6</v>
      </c>
      <c r="H3" s="28"/>
    </row>
    <row r="4" spans="1:21" s="23" customFormat="1" ht="17.100000000000001" customHeight="1" x14ac:dyDescent="0.25">
      <c r="A4" s="37"/>
      <c r="B4" s="38"/>
      <c r="C4" s="37"/>
      <c r="D4" s="37"/>
      <c r="E4" s="39"/>
      <c r="F4" s="40"/>
      <c r="H4" s="28"/>
    </row>
    <row r="5" spans="1:21" customFormat="1" ht="372" customHeight="1" x14ac:dyDescent="0.25">
      <c r="A5" s="41">
        <v>1</v>
      </c>
      <c r="B5" s="26" t="s">
        <v>172</v>
      </c>
      <c r="C5" s="23"/>
      <c r="D5" s="23"/>
      <c r="E5" s="27"/>
      <c r="F5" s="27"/>
      <c r="H5" s="42"/>
      <c r="M5" s="1"/>
      <c r="N5" s="1"/>
      <c r="O5" s="1"/>
      <c r="P5" s="77"/>
      <c r="Q5" s="77"/>
      <c r="R5" s="77"/>
      <c r="S5" s="77"/>
      <c r="T5" s="77"/>
      <c r="U5" s="77"/>
    </row>
    <row r="6" spans="1:21" s="23" customFormat="1" ht="31.5" customHeight="1" x14ac:dyDescent="0.25">
      <c r="A6" s="37"/>
      <c r="B6" s="43" t="s">
        <v>173</v>
      </c>
      <c r="C6" s="23" t="s">
        <v>11</v>
      </c>
      <c r="D6" s="23">
        <v>68</v>
      </c>
      <c r="E6" s="44"/>
      <c r="F6" s="27">
        <f>D6*E6</f>
        <v>0</v>
      </c>
      <c r="G6"/>
      <c r="H6" s="45"/>
    </row>
    <row r="7" spans="1:21" s="23" customFormat="1" ht="20.100000000000001" customHeight="1" x14ac:dyDescent="0.25">
      <c r="A7" s="37"/>
      <c r="B7" s="38"/>
      <c r="C7" s="37"/>
      <c r="D7" s="37"/>
      <c r="E7" s="39"/>
      <c r="F7" s="40"/>
      <c r="H7" s="28"/>
    </row>
    <row r="8" spans="1:21" s="23" customFormat="1" ht="293.25" x14ac:dyDescent="0.2">
      <c r="A8" s="25">
        <v>2</v>
      </c>
      <c r="B8" s="46" t="s">
        <v>174</v>
      </c>
      <c r="D8" s="47"/>
      <c r="E8" s="48"/>
      <c r="F8" s="48"/>
      <c r="G8" s="45"/>
      <c r="H8" s="49"/>
    </row>
    <row r="9" spans="1:21" s="23" customFormat="1" ht="25.5" x14ac:dyDescent="0.2">
      <c r="A9" s="25"/>
      <c r="B9" s="43" t="s">
        <v>175</v>
      </c>
      <c r="C9" s="23" t="s">
        <v>33</v>
      </c>
      <c r="D9" s="47">
        <v>1</v>
      </c>
      <c r="E9" s="48"/>
      <c r="F9" s="48" t="str">
        <f t="shared" ref="F9:F11" si="0">IF(E9="","",D9*E9)</f>
        <v/>
      </c>
      <c r="G9" s="49"/>
      <c r="H9" s="45"/>
      <c r="I9" s="1"/>
    </row>
    <row r="10" spans="1:21" s="23" customFormat="1" ht="38.25" x14ac:dyDescent="0.2">
      <c r="A10" s="25"/>
      <c r="B10" s="43" t="s">
        <v>176</v>
      </c>
      <c r="C10" s="23" t="s">
        <v>33</v>
      </c>
      <c r="D10" s="47">
        <v>4</v>
      </c>
      <c r="E10" s="48"/>
      <c r="F10" s="48" t="str">
        <f t="shared" si="0"/>
        <v/>
      </c>
      <c r="G10" s="49"/>
      <c r="H10" s="45"/>
      <c r="I10" s="1"/>
      <c r="J10" s="1"/>
      <c r="K10" s="1"/>
    </row>
    <row r="11" spans="1:21" s="23" customFormat="1" ht="25.5" x14ac:dyDescent="0.2">
      <c r="A11" s="25"/>
      <c r="B11" s="43" t="s">
        <v>177</v>
      </c>
      <c r="C11" s="23" t="s">
        <v>30</v>
      </c>
      <c r="D11" s="47">
        <v>7</v>
      </c>
      <c r="E11" s="48"/>
      <c r="F11" s="48" t="str">
        <f t="shared" si="0"/>
        <v/>
      </c>
      <c r="G11" s="49"/>
      <c r="H11" s="45"/>
      <c r="I11" s="1"/>
    </row>
    <row r="12" spans="1:21" s="23" customFormat="1" ht="15.95" customHeight="1" x14ac:dyDescent="0.25">
      <c r="A12" s="37"/>
      <c r="B12" s="38"/>
      <c r="C12" s="37"/>
      <c r="D12" s="37"/>
      <c r="E12" s="39"/>
      <c r="F12" s="40"/>
      <c r="H12" s="28"/>
    </row>
    <row r="13" spans="1:21" s="23" customFormat="1" ht="140.25" x14ac:dyDescent="0.25">
      <c r="A13" s="50">
        <v>3</v>
      </c>
      <c r="B13" s="51" t="s">
        <v>178</v>
      </c>
      <c r="C13" s="37"/>
      <c r="D13" s="37"/>
      <c r="E13" s="39"/>
      <c r="F13" s="40"/>
      <c r="H13" s="28"/>
    </row>
    <row r="14" spans="1:21" s="23" customFormat="1" ht="23.1" customHeight="1" x14ac:dyDescent="0.25">
      <c r="A14" s="52"/>
      <c r="B14" s="38"/>
      <c r="C14" s="52" t="s">
        <v>15</v>
      </c>
      <c r="D14" s="52">
        <v>5</v>
      </c>
      <c r="E14" s="53"/>
      <c r="F14" s="44">
        <f>D14*E14</f>
        <v>0</v>
      </c>
      <c r="H14" s="45"/>
    </row>
    <row r="15" spans="1:21" s="23" customFormat="1" ht="12.95" customHeight="1" x14ac:dyDescent="0.25">
      <c r="A15" s="52"/>
      <c r="B15" s="38"/>
      <c r="C15" s="37"/>
      <c r="D15" s="37"/>
      <c r="E15" s="39"/>
      <c r="F15" s="40"/>
      <c r="H15" s="28"/>
    </row>
    <row r="16" spans="1:21" s="23" customFormat="1" ht="116.1" customHeight="1" x14ac:dyDescent="0.25">
      <c r="A16" s="50">
        <v>4</v>
      </c>
      <c r="B16" s="51" t="s">
        <v>179</v>
      </c>
      <c r="C16" s="37"/>
      <c r="D16" s="37"/>
      <c r="E16" s="39"/>
      <c r="F16" s="40"/>
      <c r="H16" s="28"/>
    </row>
    <row r="17" spans="1:9" s="23" customFormat="1" ht="18" customHeight="1" x14ac:dyDescent="0.25">
      <c r="A17" s="37"/>
      <c r="B17" s="38"/>
      <c r="C17" s="52" t="s">
        <v>180</v>
      </c>
      <c r="D17" s="52">
        <v>35</v>
      </c>
      <c r="E17" s="53"/>
      <c r="F17" s="44">
        <f>D17*E17</f>
        <v>0</v>
      </c>
      <c r="H17" s="45"/>
    </row>
    <row r="18" spans="1:9" s="23" customFormat="1" ht="15.95" customHeight="1" x14ac:dyDescent="0.25">
      <c r="A18" s="37"/>
      <c r="B18" s="38"/>
      <c r="C18" s="52"/>
      <c r="D18" s="52"/>
      <c r="E18" s="53"/>
      <c r="F18" s="44"/>
      <c r="H18" s="45"/>
    </row>
    <row r="19" spans="1:9" s="23" customFormat="1" ht="120.95" customHeight="1" x14ac:dyDescent="0.25">
      <c r="A19" s="50">
        <v>5</v>
      </c>
      <c r="B19" s="54" t="s">
        <v>181</v>
      </c>
      <c r="C19" s="52"/>
      <c r="D19" s="52"/>
      <c r="E19" s="53"/>
      <c r="F19" s="44"/>
      <c r="H19" s="45"/>
    </row>
    <row r="20" spans="1:9" s="23" customFormat="1" ht="15.95" customHeight="1" x14ac:dyDescent="0.25">
      <c r="A20" s="37"/>
      <c r="B20" s="55"/>
      <c r="C20" s="52" t="s">
        <v>180</v>
      </c>
      <c r="D20" s="52">
        <v>8</v>
      </c>
      <c r="E20" s="53"/>
      <c r="F20" s="44">
        <f>D20*E20</f>
        <v>0</v>
      </c>
      <c r="H20" s="45"/>
    </row>
    <row r="21" spans="1:9" s="23" customFormat="1" ht="20.100000000000001" customHeight="1" x14ac:dyDescent="0.25">
      <c r="A21" s="50"/>
      <c r="B21" s="55"/>
      <c r="C21" s="52"/>
      <c r="D21" s="52"/>
      <c r="E21" s="53"/>
      <c r="F21" s="44"/>
      <c r="H21" s="45"/>
    </row>
    <row r="22" spans="1:9" s="23" customFormat="1" ht="114" customHeight="1" x14ac:dyDescent="0.25">
      <c r="A22" s="50">
        <v>6</v>
      </c>
      <c r="B22" s="51" t="s">
        <v>182</v>
      </c>
      <c r="C22" s="52"/>
      <c r="D22" s="52"/>
      <c r="E22" s="53"/>
      <c r="F22" s="44"/>
      <c r="H22" s="45"/>
    </row>
    <row r="23" spans="1:9" s="23" customFormat="1" ht="31.5" customHeight="1" x14ac:dyDescent="0.25">
      <c r="A23" s="37"/>
      <c r="B23" s="56" t="s">
        <v>183</v>
      </c>
      <c r="C23" s="52" t="s">
        <v>39</v>
      </c>
      <c r="D23" s="52">
        <v>65</v>
      </c>
      <c r="E23" s="53"/>
      <c r="F23" s="44">
        <f>D23*E23</f>
        <v>0</v>
      </c>
      <c r="H23" s="45"/>
    </row>
    <row r="24" spans="1:9" s="23" customFormat="1" ht="17.100000000000001" customHeight="1" x14ac:dyDescent="0.25">
      <c r="A24" s="37"/>
      <c r="B24" s="55"/>
      <c r="C24" s="52"/>
      <c r="D24" s="52"/>
      <c r="E24" s="53"/>
      <c r="F24" s="44"/>
      <c r="H24" s="45"/>
    </row>
    <row r="25" spans="1:9" s="23" customFormat="1" ht="138.94999999999999" customHeight="1" x14ac:dyDescent="0.25">
      <c r="A25" s="50">
        <v>7</v>
      </c>
      <c r="B25" s="51" t="s">
        <v>184</v>
      </c>
      <c r="C25" s="57"/>
      <c r="D25" s="58"/>
      <c r="E25" s="59"/>
      <c r="F25" s="60"/>
      <c r="G25" s="49"/>
      <c r="H25"/>
    </row>
    <row r="26" spans="1:9" s="23" customFormat="1" ht="18" customHeight="1" x14ac:dyDescent="0.2">
      <c r="A26" s="37"/>
      <c r="B26" s="61"/>
      <c r="C26" s="62" t="s">
        <v>11</v>
      </c>
      <c r="D26" s="58">
        <v>195</v>
      </c>
      <c r="E26" s="63"/>
      <c r="F26" s="22">
        <f>D26*E26</f>
        <v>0</v>
      </c>
      <c r="G26" s="49"/>
      <c r="H26" s="45"/>
    </row>
    <row r="28" spans="1:9" ht="105.95" customHeight="1" x14ac:dyDescent="0.25">
      <c r="A28" s="25">
        <v>8</v>
      </c>
      <c r="B28" s="64" t="s">
        <v>185</v>
      </c>
      <c r="F28" s="27" t="str">
        <f>IF(E28="","",D28*E28)</f>
        <v/>
      </c>
    </row>
    <row r="29" spans="1:9" ht="15" customHeight="1" x14ac:dyDescent="0.25">
      <c r="B29" s="43"/>
      <c r="C29" s="23" t="s">
        <v>30</v>
      </c>
      <c r="D29" s="23">
        <v>77</v>
      </c>
      <c r="F29" s="27" t="str">
        <f t="shared" ref="F29:F34" si="1">IF(E29="","",D29*E29)</f>
        <v/>
      </c>
      <c r="I29" s="23"/>
    </row>
    <row r="30" spans="1:9" hidden="1" x14ac:dyDescent="0.25">
      <c r="B30" s="65" t="s">
        <v>186</v>
      </c>
      <c r="C30" s="23" t="s">
        <v>15</v>
      </c>
      <c r="F30" s="27" t="str">
        <f t="shared" si="1"/>
        <v/>
      </c>
    </row>
    <row r="31" spans="1:9" hidden="1" x14ac:dyDescent="0.25">
      <c r="B31" s="65" t="s">
        <v>187</v>
      </c>
      <c r="C31" s="23" t="s">
        <v>15</v>
      </c>
      <c r="F31" s="27" t="str">
        <f t="shared" si="1"/>
        <v/>
      </c>
    </row>
    <row r="32" spans="1:9" hidden="1" x14ac:dyDescent="0.25">
      <c r="B32" s="65" t="s">
        <v>188</v>
      </c>
      <c r="C32" s="23" t="s">
        <v>15</v>
      </c>
      <c r="F32" s="27" t="str">
        <f t="shared" si="1"/>
        <v/>
      </c>
    </row>
    <row r="33" spans="1:9" hidden="1" x14ac:dyDescent="0.25">
      <c r="B33" s="65" t="s">
        <v>189</v>
      </c>
      <c r="C33" s="23" t="s">
        <v>15</v>
      </c>
      <c r="F33" s="27" t="str">
        <f t="shared" si="1"/>
        <v/>
      </c>
    </row>
    <row r="34" spans="1:9" hidden="1" x14ac:dyDescent="0.25">
      <c r="B34" s="65" t="s">
        <v>190</v>
      </c>
      <c r="C34" s="23" t="s">
        <v>15</v>
      </c>
      <c r="F34" s="27" t="str">
        <f t="shared" si="1"/>
        <v/>
      </c>
    </row>
    <row r="35" spans="1:9" x14ac:dyDescent="0.25">
      <c r="B35" s="65"/>
    </row>
    <row r="36" spans="1:9" ht="92.1" customHeight="1" x14ac:dyDescent="0.25">
      <c r="A36" s="25">
        <v>9</v>
      </c>
      <c r="B36" s="26" t="s">
        <v>191</v>
      </c>
      <c r="F36" s="27" t="str">
        <f>IF(E36="","",D36*E36)</f>
        <v/>
      </c>
    </row>
    <row r="37" spans="1:9" x14ac:dyDescent="0.25">
      <c r="B37" s="26" t="s">
        <v>192</v>
      </c>
      <c r="C37" s="23" t="s">
        <v>15</v>
      </c>
      <c r="D37" s="23">
        <v>4</v>
      </c>
      <c r="F37" s="27" t="str">
        <f>IF(E37="","",D37*E37)</f>
        <v/>
      </c>
    </row>
    <row r="38" spans="1:9" x14ac:dyDescent="0.25">
      <c r="B38" s="66"/>
    </row>
    <row r="39" spans="1:9" ht="102" x14ac:dyDescent="0.25">
      <c r="A39" s="25">
        <v>10</v>
      </c>
      <c r="B39" s="26" t="s">
        <v>193</v>
      </c>
    </row>
    <row r="40" spans="1:9" x14ac:dyDescent="0.25">
      <c r="B40" s="66"/>
      <c r="C40" s="23" t="s">
        <v>15</v>
      </c>
      <c r="D40" s="23">
        <v>26</v>
      </c>
      <c r="F40" s="27">
        <f>D40*E40</f>
        <v>0</v>
      </c>
    </row>
    <row r="41" spans="1:9" ht="89.25" x14ac:dyDescent="0.25">
      <c r="A41" s="25">
        <v>11</v>
      </c>
      <c r="B41" s="67" t="s">
        <v>194</v>
      </c>
      <c r="F41" s="27" t="str">
        <f t="shared" ref="F41:F42" si="2">IF(E41="","",D41*E41)</f>
        <v/>
      </c>
    </row>
    <row r="42" spans="1:9" ht="14.25" x14ac:dyDescent="0.25">
      <c r="B42" s="66"/>
      <c r="C42" s="23" t="s">
        <v>30</v>
      </c>
      <c r="D42" s="23">
        <v>61</v>
      </c>
      <c r="F42" s="27" t="str">
        <f t="shared" si="2"/>
        <v/>
      </c>
      <c r="I42" s="23"/>
    </row>
    <row r="43" spans="1:9" x14ac:dyDescent="0.25">
      <c r="B43" s="66"/>
    </row>
    <row r="44" spans="1:9" ht="159" customHeight="1" x14ac:dyDescent="0.25">
      <c r="A44" s="25">
        <v>12</v>
      </c>
      <c r="B44" s="51" t="s">
        <v>195</v>
      </c>
      <c r="E44" s="68"/>
      <c r="I44" s="78"/>
    </row>
    <row r="45" spans="1:9" x14ac:dyDescent="0.25">
      <c r="B45" s="69" t="s">
        <v>196</v>
      </c>
      <c r="C45" s="23" t="s">
        <v>11</v>
      </c>
      <c r="D45" s="23">
        <v>6670</v>
      </c>
      <c r="E45" s="68"/>
      <c r="F45" s="27" t="str">
        <f>IF(E45="","",D45*E45)</f>
        <v/>
      </c>
    </row>
    <row r="46" spans="1:9" x14ac:dyDescent="0.25">
      <c r="B46" s="66"/>
      <c r="E46" s="68"/>
    </row>
    <row r="47" spans="1:9" ht="153" x14ac:dyDescent="0.2">
      <c r="A47" s="25">
        <v>13</v>
      </c>
      <c r="B47" s="70" t="s">
        <v>197</v>
      </c>
      <c r="F47" s="27" t="str">
        <f>IF(E47="","",D47*E47)</f>
        <v/>
      </c>
      <c r="G47" s="28"/>
      <c r="H47" s="71"/>
    </row>
    <row r="48" spans="1:9" x14ac:dyDescent="0.2">
      <c r="B48" s="66"/>
      <c r="C48" s="23" t="s">
        <v>198</v>
      </c>
      <c r="D48" s="23">
        <v>1</v>
      </c>
      <c r="E48" s="44"/>
      <c r="F48" s="27" t="str">
        <f>IF(E48="","",D48*E48)</f>
        <v/>
      </c>
      <c r="G48" s="71"/>
    </row>
    <row r="49" spans="1:8" x14ac:dyDescent="0.2">
      <c r="B49" s="66"/>
      <c r="G49" s="71"/>
    </row>
    <row r="50" spans="1:8" ht="204" x14ac:dyDescent="0.2">
      <c r="A50" s="25">
        <v>14</v>
      </c>
      <c r="B50" s="72" t="s">
        <v>199</v>
      </c>
      <c r="G50" s="28"/>
      <c r="H50" s="71"/>
    </row>
    <row r="51" spans="1:8" x14ac:dyDescent="0.2">
      <c r="B51" s="66"/>
      <c r="C51" s="23" t="s">
        <v>180</v>
      </c>
      <c r="D51" s="52">
        <v>135</v>
      </c>
      <c r="F51" s="27">
        <f>D51*E51</f>
        <v>0</v>
      </c>
      <c r="G51" s="71"/>
    </row>
    <row r="52" spans="1:8" x14ac:dyDescent="0.2">
      <c r="B52" s="66"/>
      <c r="D52" s="52"/>
      <c r="G52" s="71"/>
    </row>
    <row r="53" spans="1:8" ht="89.25" x14ac:dyDescent="0.2">
      <c r="A53" s="25">
        <v>15</v>
      </c>
      <c r="B53" s="26" t="s">
        <v>200</v>
      </c>
      <c r="D53" s="52"/>
      <c r="G53" s="71"/>
    </row>
    <row r="54" spans="1:8" x14ac:dyDescent="0.2">
      <c r="B54" s="51"/>
      <c r="C54" s="47" t="s">
        <v>8</v>
      </c>
      <c r="D54" s="73">
        <v>1</v>
      </c>
      <c r="E54" s="44"/>
      <c r="F54" s="27">
        <f>D54*E54</f>
        <v>0</v>
      </c>
    </row>
    <row r="55" spans="1:8" x14ac:dyDescent="0.25">
      <c r="B55" s="66"/>
      <c r="E55" s="68"/>
    </row>
    <row r="56" spans="1:8" ht="31.5" customHeight="1" x14ac:dyDescent="0.25">
      <c r="B56" s="74" t="str">
        <f>B1&amp;" - ukupno :"</f>
        <v>7. OSTALI RADOVI - ukupno :</v>
      </c>
      <c r="C56" s="75"/>
      <c r="D56" s="75"/>
      <c r="E56" s="76"/>
      <c r="F56" s="76">
        <f>SUM(F5:F54)</f>
        <v>0</v>
      </c>
    </row>
    <row r="98" spans="1:8" s="23" customFormat="1" x14ac:dyDescent="0.25">
      <c r="A98" s="25"/>
      <c r="B98" s="26" t="s">
        <v>59</v>
      </c>
      <c r="E98" s="27"/>
      <c r="F98" s="27"/>
      <c r="G98" s="24"/>
      <c r="H98" s="28"/>
    </row>
  </sheetData>
  <dataValidations count="1">
    <dataValidation type="list" allowBlank="1" showInputMessage="1" showErrorMessage="1" sqref="H47" xr:uid="{00000000-0002-0000-0700-000000000000}">
      <formula1>f</formula1>
    </dataValidation>
  </dataValidations>
  <pageMargins left="0.62916666666666698" right="0.62916666666666698" top="1.6090277777777799" bottom="0.74791666666666701" header="0.31388888888888899" footer="0.31388888888888899"/>
  <pageSetup paperSize="9" scale="99" orientation="portrait" r:id="rId1"/>
  <headerFooter alignWithMargins="0">
    <oddHeader>&amp;L&amp;"Calibri"&amp;G</oddHeader>
  </headerFooter>
  <rowBreaks count="3" manualBreakCount="3">
    <brk id="7" max="5" man="1"/>
    <brk id="15" max="5" man="1"/>
    <brk id="26" max="5"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3"/>
  <sheetViews>
    <sheetView tabSelected="1" view="pageBreakPreview" topLeftCell="A7" zoomScaleNormal="100" zoomScaleSheetLayoutView="100" workbookViewId="0">
      <selection activeCell="G25" sqref="G25"/>
    </sheetView>
  </sheetViews>
  <sheetFormatPr defaultColWidth="9.140625" defaultRowHeight="15.75" x14ac:dyDescent="0.25"/>
  <cols>
    <col min="1" max="1" width="9.140625" style="1"/>
    <col min="2" max="2" width="9.140625" style="2"/>
    <col min="3" max="5" width="9.140625" style="1"/>
    <col min="6" max="6" width="15.28515625" style="1" customWidth="1"/>
    <col min="7" max="7" width="27.28515625" style="3" customWidth="1"/>
    <col min="8" max="16384" width="9.140625" style="1"/>
  </cols>
  <sheetData>
    <row r="1" spans="1:7" x14ac:dyDescent="0.25">
      <c r="A1" s="4"/>
      <c r="B1" s="5"/>
      <c r="C1" s="4"/>
      <c r="D1" s="4"/>
      <c r="E1" s="4"/>
      <c r="F1" s="4"/>
      <c r="G1" s="6"/>
    </row>
    <row r="2" spans="1:7" x14ac:dyDescent="0.25">
      <c r="A2" s="7"/>
      <c r="B2" s="8"/>
      <c r="C2" s="7"/>
      <c r="D2" s="7"/>
      <c r="E2" s="7"/>
      <c r="F2" s="7"/>
      <c r="G2" s="9"/>
    </row>
    <row r="3" spans="1:7" x14ac:dyDescent="0.25">
      <c r="A3" s="7"/>
      <c r="B3" s="8"/>
      <c r="C3" s="7"/>
      <c r="D3" s="7"/>
      <c r="E3" s="7"/>
      <c r="F3" s="7"/>
      <c r="G3" s="9"/>
    </row>
    <row r="4" spans="1:7" x14ac:dyDescent="0.25">
      <c r="A4" s="7"/>
      <c r="B4" s="8"/>
      <c r="C4" s="7"/>
      <c r="D4" s="7"/>
      <c r="E4" s="7"/>
      <c r="F4" s="7"/>
      <c r="G4" s="9"/>
    </row>
    <row r="5" spans="1:7" x14ac:dyDescent="0.25">
      <c r="A5" s="7"/>
      <c r="B5" s="8"/>
      <c r="C5" s="7"/>
      <c r="D5" s="7"/>
      <c r="E5" s="7"/>
      <c r="F5" s="7"/>
      <c r="G5" s="9"/>
    </row>
    <row r="6" spans="1:7" x14ac:dyDescent="0.25">
      <c r="A6" s="7"/>
      <c r="B6" s="8"/>
      <c r="C6" s="7"/>
      <c r="D6" s="7"/>
      <c r="E6" s="7"/>
      <c r="F6" s="7"/>
      <c r="G6" s="9"/>
    </row>
    <row r="7" spans="1:7" x14ac:dyDescent="0.25">
      <c r="A7" s="7"/>
      <c r="B7" s="8"/>
      <c r="C7" s="7"/>
      <c r="D7" s="7"/>
      <c r="E7" s="7"/>
      <c r="F7" s="7"/>
      <c r="G7" s="9"/>
    </row>
    <row r="10" spans="1:7" ht="18" x14ac:dyDescent="0.25">
      <c r="B10" s="10" t="s">
        <v>201</v>
      </c>
    </row>
    <row r="13" spans="1:7" x14ac:dyDescent="0.25">
      <c r="B13" s="11" t="str">
        <f>'T1-Pripremni radovi'!B1</f>
        <v>1. PRIPREMNI RADOVI</v>
      </c>
      <c r="C13" s="12"/>
      <c r="D13" s="12"/>
      <c r="E13" s="12"/>
      <c r="F13" s="12"/>
      <c r="G13" s="13">
        <f>'T1-Pripremni radovi'!F35</f>
        <v>0</v>
      </c>
    </row>
    <row r="15" spans="1:7" x14ac:dyDescent="0.25">
      <c r="B15" s="11" t="str">
        <f>'T2-Zemljani radovi'!B1</f>
        <v>2. ZEMLJANI RADOVI</v>
      </c>
      <c r="C15" s="12"/>
      <c r="D15" s="12"/>
      <c r="E15" s="12"/>
      <c r="F15" s="12"/>
      <c r="G15" s="13">
        <f>'T2-Zemljani radovi'!F53</f>
        <v>0</v>
      </c>
    </row>
    <row r="17" spans="2:7" x14ac:dyDescent="0.25">
      <c r="B17" s="11" t="str">
        <f>'T3-AB radovi'!B1</f>
        <v>3. BETONSKI I ARMIRANOBETONSKI RADOVI</v>
      </c>
      <c r="C17" s="12"/>
      <c r="D17" s="12"/>
      <c r="E17" s="12"/>
      <c r="F17" s="12"/>
      <c r="G17" s="13">
        <f>'T3-AB radovi'!F35</f>
        <v>0</v>
      </c>
    </row>
    <row r="18" spans="2:7" x14ac:dyDescent="0.25">
      <c r="B18" s="8"/>
      <c r="C18" s="7"/>
      <c r="D18" s="7"/>
      <c r="E18" s="7"/>
      <c r="F18" s="7"/>
      <c r="G18" s="9"/>
    </row>
    <row r="19" spans="2:7" x14ac:dyDescent="0.25">
      <c r="B19" s="165" t="str">
        <f>'T4-Tesarski radovi'!B1</f>
        <v>4. TESARSKI RADOVI</v>
      </c>
      <c r="C19" s="12"/>
      <c r="D19" s="12"/>
      <c r="E19" s="12"/>
      <c r="F19" s="12"/>
      <c r="G19" s="13">
        <f>'T4-Tesarski radovi'!F10</f>
        <v>0</v>
      </c>
    </row>
    <row r="20" spans="2:7" x14ac:dyDescent="0.25">
      <c r="B20" s="8"/>
      <c r="C20" s="7"/>
      <c r="D20" s="7"/>
      <c r="E20" s="7"/>
      <c r="F20" s="7"/>
      <c r="G20" s="9"/>
    </row>
    <row r="21" spans="2:7" x14ac:dyDescent="0.25">
      <c r="B21" s="165" t="str">
        <f>'T5-Zidarski radovi'!B1</f>
        <v>5. ZIDARSKI RADOVI</v>
      </c>
      <c r="C21" s="12"/>
      <c r="D21" s="12"/>
      <c r="E21" s="12"/>
      <c r="F21" s="12"/>
      <c r="G21" s="13" t="str">
        <f>'T5-Zidarski radovi'!F8</f>
        <v/>
      </c>
    </row>
    <row r="23" spans="2:7" ht="18.75" customHeight="1" x14ac:dyDescent="0.25">
      <c r="B23" s="11" t="str">
        <f>'T6-Montažni radovi '!B1</f>
        <v>6. MONTAŽNI RADOVI</v>
      </c>
      <c r="C23" s="12"/>
      <c r="D23" s="12"/>
      <c r="E23" s="12"/>
      <c r="F23" s="12"/>
      <c r="G23" s="13">
        <f>'T6-Montažni radovi '!F87</f>
        <v>0</v>
      </c>
    </row>
    <row r="24" spans="2:7" ht="15.75" customHeight="1" x14ac:dyDescent="0.25"/>
    <row r="25" spans="2:7" x14ac:dyDescent="0.25">
      <c r="B25" s="11" t="str">
        <f>'T7-Ostali radovi'!B1</f>
        <v>7. OSTALI RADOVI</v>
      </c>
      <c r="C25" s="12"/>
      <c r="D25" s="12"/>
      <c r="E25" s="12"/>
      <c r="F25" s="12"/>
      <c r="G25" s="13">
        <f>'T7-Ostali radovi'!F56</f>
        <v>0</v>
      </c>
    </row>
    <row r="28" spans="2:7" x14ac:dyDescent="0.25">
      <c r="F28" s="14" t="s">
        <v>202</v>
      </c>
      <c r="G28" s="15">
        <f>SUM(G13:G26)</f>
        <v>0</v>
      </c>
    </row>
    <row r="29" spans="2:7" x14ac:dyDescent="0.25">
      <c r="F29" s="14"/>
      <c r="G29" s="15"/>
    </row>
    <row r="30" spans="2:7" x14ac:dyDescent="0.25">
      <c r="F30" s="14" t="s">
        <v>203</v>
      </c>
      <c r="G30" s="15">
        <f>G28*0.25</f>
        <v>0</v>
      </c>
    </row>
    <row r="31" spans="2:7" x14ac:dyDescent="0.25">
      <c r="F31" s="16"/>
      <c r="G31" s="17"/>
    </row>
    <row r="32" spans="2:7" x14ac:dyDescent="0.25">
      <c r="F32" s="14"/>
      <c r="G32" s="15"/>
    </row>
    <row r="33" spans="6:7" ht="18" x14ac:dyDescent="0.25">
      <c r="F33" s="18" t="s">
        <v>204</v>
      </c>
      <c r="G33" s="19">
        <f>SUM(G28:G31)</f>
        <v>0</v>
      </c>
    </row>
    <row r="41" spans="6:7" x14ac:dyDescent="0.25">
      <c r="G41" s="20"/>
    </row>
    <row r="42" spans="6:7" x14ac:dyDescent="0.25">
      <c r="G42" s="21"/>
    </row>
    <row r="43" spans="6:7" x14ac:dyDescent="0.25">
      <c r="G43" s="22"/>
    </row>
  </sheetData>
  <pageMargins left="0.69930555555555596" right="0.69930555555555596" top="1.425" bottom="0.75138888888888899" header="0.297916666666667" footer="0.297916666666667"/>
  <pageSetup paperSize="9" scale="99" orientation="portrait" r:id="rId1"/>
  <headerFooter alignWithMargins="0">
    <oddHeader>&amp;L&amp;"Calibri"&amp;G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10</vt:i4>
      </vt:variant>
      <vt:variant>
        <vt:lpstr>Imenovani rasponi</vt:lpstr>
      </vt:variant>
      <vt:variant>
        <vt:i4>17</vt:i4>
      </vt:variant>
    </vt:vector>
  </HeadingPairs>
  <TitlesOfParts>
    <vt:vector size="27" baseType="lpstr">
      <vt:lpstr>T1-Pripremni radovi</vt:lpstr>
      <vt:lpstr>T2-Zemljani radovi</vt:lpstr>
      <vt:lpstr>T5-Odvodnja</vt:lpstr>
      <vt:lpstr>T3-AB radovi</vt:lpstr>
      <vt:lpstr>T4-Tesarski radovi</vt:lpstr>
      <vt:lpstr>T5-Zidarski radovi</vt:lpstr>
      <vt:lpstr>T6-Montažni radovi </vt:lpstr>
      <vt:lpstr>T7-Ostali radovi</vt:lpstr>
      <vt:lpstr>Rekapitulacija</vt:lpstr>
      <vt:lpstr>POMOĆ</vt:lpstr>
      <vt:lpstr>'T1-Pripremni radovi'!Ispis_naslova</vt:lpstr>
      <vt:lpstr>'T2-Zemljani radovi'!Ispis_naslova</vt:lpstr>
      <vt:lpstr>'T3-AB radovi'!Ispis_naslova</vt:lpstr>
      <vt:lpstr>'T4-Tesarski radovi'!Ispis_naslova</vt:lpstr>
      <vt:lpstr>'T5-Odvodnja'!Ispis_naslova</vt:lpstr>
      <vt:lpstr>'T5-Zidarski radovi'!Ispis_naslova</vt:lpstr>
      <vt:lpstr>'T6-Montažni radovi '!Ispis_naslova</vt:lpstr>
      <vt:lpstr>'T7-Ostali radovi'!Ispis_naslova</vt:lpstr>
      <vt:lpstr>Rekapitulacija!Podrucje_ispisa</vt:lpstr>
      <vt:lpstr>'T1-Pripremni radovi'!Podrucje_ispisa</vt:lpstr>
      <vt:lpstr>'T2-Zemljani radovi'!Podrucje_ispisa</vt:lpstr>
      <vt:lpstr>'T3-AB radovi'!Podrucje_ispisa</vt:lpstr>
      <vt:lpstr>'T4-Tesarski radovi'!Podrucje_ispisa</vt:lpstr>
      <vt:lpstr>'T5-Odvodnja'!Podrucje_ispisa</vt:lpstr>
      <vt:lpstr>'T5-Zidarski radovi'!Podrucje_ispisa</vt:lpstr>
      <vt:lpstr>'T6-Montažni radovi '!Podrucje_ispisa</vt:lpstr>
      <vt:lpstr>'T7-Ostali radovi'!Podrucje_ispisa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marko.basic</dc:creator>
  <cp:lastModifiedBy>Antun Srbić</cp:lastModifiedBy>
  <dcterms:created xsi:type="dcterms:W3CDTF">2015-09-10T09:35:00Z</dcterms:created>
  <dcterms:modified xsi:type="dcterms:W3CDTF">2020-03-26T12:03:28Z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1033-11.2.0.9169</vt:lpwstr>
  </property>
</Properties>
</file>